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20-2021\"/>
    </mc:Choice>
  </mc:AlternateContent>
  <xr:revisionPtr revIDLastSave="0" documentId="13_ncr:1_{2A880979-03E8-4E4B-A1CE-3785A9507B64}" xr6:coauthVersionLast="45" xr6:coauthVersionMax="45" xr10:uidLastSave="{00000000-0000-0000-0000-000000000000}"/>
  <bookViews>
    <workbookView xWindow="-120" yWindow="-120" windowWidth="20730" windowHeight="11160" xr2:uid="{EBC43DA7-5E73-4F62-B64A-648D62D4F433}"/>
  </bookViews>
  <sheets>
    <sheet name="Expenditure Profile" sheetId="1" r:id="rId1"/>
    <sheet name="Expenditure Other" sheetId="2" r:id="rId2"/>
    <sheet name="Bank Reconciliation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5" i="2"/>
  <c r="I14" i="2"/>
  <c r="I12" i="2"/>
  <c r="I8" i="2"/>
  <c r="I7" i="2"/>
  <c r="I5" i="2"/>
  <c r="I20" i="2" s="1"/>
  <c r="I21" i="2" s="1"/>
  <c r="F51" i="4"/>
  <c r="F47" i="4"/>
  <c r="F33" i="4"/>
  <c r="F52" i="4" s="1"/>
  <c r="F23" i="4"/>
  <c r="F38" i="4" s="1"/>
  <c r="F48" i="4" s="1"/>
  <c r="F53" i="4" l="1"/>
  <c r="F55" i="4" s="1"/>
  <c r="F34" i="4"/>
  <c r="E33" i="1" l="1"/>
  <c r="F33" i="1"/>
  <c r="G33" i="1"/>
  <c r="H33" i="1"/>
  <c r="H35" i="1" s="1"/>
  <c r="I33" i="1"/>
  <c r="J33" i="1"/>
  <c r="K33" i="1"/>
  <c r="L33" i="1"/>
  <c r="L35" i="1" s="1"/>
  <c r="M33" i="1"/>
  <c r="N33" i="1"/>
  <c r="O33" i="1"/>
  <c r="O20" i="1"/>
  <c r="O35" i="1" s="1"/>
  <c r="D20" i="1"/>
  <c r="E20" i="1"/>
  <c r="E35" i="1" s="1"/>
  <c r="F20" i="1"/>
  <c r="F35" i="1" s="1"/>
  <c r="G20" i="1"/>
  <c r="G35" i="1" s="1"/>
  <c r="H20" i="1"/>
  <c r="I20" i="1"/>
  <c r="I35" i="1" s="1"/>
  <c r="J20" i="1"/>
  <c r="J35" i="1" s="1"/>
  <c r="K20" i="1"/>
  <c r="K35" i="1" s="1"/>
  <c r="L20" i="1"/>
  <c r="M20" i="1"/>
  <c r="M35" i="1" s="1"/>
  <c r="N20" i="1"/>
  <c r="N35" i="1" s="1"/>
  <c r="D33" i="1"/>
  <c r="D35" i="1" s="1"/>
  <c r="C33" i="1" l="1"/>
  <c r="C20" i="1"/>
  <c r="C35" i="1" l="1"/>
</calcChain>
</file>

<file path=xl/sharedStrings.xml><?xml version="1.0" encoding="utf-8"?>
<sst xmlns="http://schemas.openxmlformats.org/spreadsheetml/2006/main" count="120" uniqueCount="110">
  <si>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</si>
  <si>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</si>
  <si>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</si>
  <si>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</si>
  <si>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</si>
  <si>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</si>
  <si>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</si>
  <si>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</si>
  <si>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</si>
  <si>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</si>
  <si>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</si>
  <si>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</si>
  <si>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</si>
  <si>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</si>
  <si>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</si>
  <si>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</si>
  <si>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</si>
  <si>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</si>
  <si>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</si>
  <si>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</si>
  <si>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</si>
  <si>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</si>
  <si>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</si>
  <si>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</si>
  <si>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</si>
  <si>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</si>
  <si>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</si>
  <si>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</si>
  <si>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</si>
  <si>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NP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</si>
  <si>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</si>
  <si>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</si>
  <si>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</si>
  <si>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</si>
  <si>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</si>
  <si>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</si>
  <si>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</si>
  <si>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</si>
  <si>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</si>
  <si>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Skate park</t>
  </si>
  <si>
    <t>Cheques/payments cleared since previous meeting</t>
  </si>
  <si>
    <t>Receipts since previous meeting</t>
  </si>
  <si>
    <t>Total income this month</t>
  </si>
  <si>
    <t>Bank statement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</si>
  <si>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</si>
  <si>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</si>
  <si>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</si>
  <si>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</si>
  <si>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</si>
  <si>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</si>
  <si>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Date</t>
  </si>
  <si>
    <t>Precept</t>
  </si>
  <si>
    <t>Contractor Maintenance</t>
  </si>
  <si>
    <t>2019/20</t>
  </si>
  <si>
    <t>Play Area/Skate Ramp</t>
  </si>
  <si>
    <t>Earmarked Funds</t>
  </si>
  <si>
    <t>Sub Total</t>
  </si>
  <si>
    <t>External Budgets and earmarked</t>
  </si>
  <si>
    <t>Emergency Reserve</t>
  </si>
  <si>
    <t>Patch</t>
  </si>
  <si>
    <t>Planning Appeal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</si>
  <si>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</si>
  <si>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</si>
  <si>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</si>
  <si>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</si>
  <si>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</si>
  <si>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</si>
  <si>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</si>
  <si>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</si>
  <si>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</si>
  <si>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</si>
  <si>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</si>
  <si>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</si>
  <si>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Estimate of Expenditure year ending 31st March 2021</t>
  </si>
  <si>
    <t xml:space="preserve">Grand Total </t>
  </si>
  <si>
    <t>Opening Balance as at 1st April 2020</t>
  </si>
  <si>
    <t xml:space="preserve">Date </t>
  </si>
  <si>
    <t>Description</t>
  </si>
  <si>
    <t>Amount</t>
  </si>
  <si>
    <t xml:space="preserve">Amount </t>
  </si>
  <si>
    <t xml:space="preserve">Total expenditure this month </t>
  </si>
  <si>
    <t>Opening balance as at 1st April 2020</t>
  </si>
  <si>
    <t>Wiserve</t>
  </si>
  <si>
    <t>Pi</t>
  </si>
  <si>
    <t>SODC</t>
  </si>
  <si>
    <t>H. Croxford</t>
  </si>
  <si>
    <t>HMRC (Clerk)</t>
  </si>
  <si>
    <t>SKP Solutions</t>
  </si>
  <si>
    <t>TMH for TPC Hire</t>
  </si>
  <si>
    <t>TMH for NPSG Hire</t>
  </si>
  <si>
    <t>HMRC NI for Clerk</t>
  </si>
  <si>
    <t>HMRC NI for TPC</t>
  </si>
  <si>
    <t>TSSC</t>
  </si>
  <si>
    <t>J.Thornton Allotment Rent</t>
  </si>
  <si>
    <t>Closing balance as per Cash book 30.04.2020</t>
  </si>
  <si>
    <t>VAT Reclaimed</t>
  </si>
  <si>
    <t xml:space="preserve"> Closing Balance to carry over</t>
  </si>
  <si>
    <t>OCC Grant</t>
  </si>
  <si>
    <t>Total Earmarked Funds</t>
  </si>
  <si>
    <t>(TSSC to pay back their £888.09 insurance in monthly installments  x 12 )</t>
  </si>
  <si>
    <t xml:space="preserve">1 off payment of £74.09 then 11 x £74.00 </t>
  </si>
  <si>
    <t>Plus Additional Payment of £87.60  owed from last term as per audit.</t>
  </si>
  <si>
    <t>Play Area</t>
  </si>
  <si>
    <t>Travellers Appeal</t>
  </si>
  <si>
    <t>Fund now empty and final costs covered by contingency funds.</t>
  </si>
  <si>
    <t>Figures reflect recent VAT Retun.</t>
  </si>
  <si>
    <t>Total excluding Traveller overspend</t>
  </si>
  <si>
    <t>Revised from 11th May due to Internal Audit recommendations. Submitted for authorisation 8th June 2020</t>
  </si>
  <si>
    <t>Bank Reconciliation 30th April 2020</t>
  </si>
  <si>
    <t>Balance as at date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</si>
</sst>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" fontId="0" fillId="0" borderId="0" xfId="0" applyNumberFormat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6" fontId="0" fillId="0" borderId="0" xfId="0" applyNumberFormat="1" applyProtection="1">
      <protection locked="0"/>
    </xf>
    <xf numFmtId="164" fontId="3" fillId="0" borderId="0" xfId="0" applyNumberFormat="1" applyFont="1"/>
    <xf numFmtId="2" fontId="1" fillId="0" borderId="0" xfId="0" applyNumberFormat="1" applyFont="1"/>
    <xf numFmtId="14" fontId="1" fillId="0" borderId="0" xfId="0" applyNumberFormat="1" applyFont="1"/>
    <xf numFmtId="164" fontId="1" fillId="0" borderId="0" xfId="0" applyNumberFormat="1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64" fontId="5" fillId="0" borderId="0" xfId="0" applyNumberFormat="1" applyFont="1"/>
    <xf numFmtId="0" fontId="9" fillId="0" borderId="0" xfId="0" applyFont="1"/>
    <xf numFmtId="164" fontId="7" fillId="0" borderId="0" xfId="0" applyNumberFormat="1" applyFont="1"/>
    <xf numFmtId="0" fontId="10" fillId="0" borderId="0" xfId="0" applyFont="1"/>
    <xf numFmtId="164" fontId="6" fillId="0" borderId="0" xfId="0" applyNumberFormat="1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2" fontId="6" fillId="0" borderId="0" xfId="0" applyNumberFormat="1" applyFont="1"/>
    <xf numFmtId="0" fontId="5" fillId="0" borderId="1" xfId="0" applyFont="1" applyBorder="1"/>
    <xf numFmtId="0" fontId="18" fillId="0" borderId="0" xfId="0" applyFont="1"/>
    <xf numFmtId="164" fontId="18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0" fontId="21" fillId="0" borderId="0" xfId="0" applyFont="1"/>
    <xf numFmtId="164" fontId="15" fillId="0" borderId="0" xfId="0" applyNumberFormat="1" applyFont="1"/>
    <xf numFmtId="164" fontId="11" fillId="0" borderId="0" xfId="0" applyNumberFormat="1" applyFont="1"/>
    <xf numFmtId="14" fontId="16" fillId="0" borderId="0" xfId="0" applyNumberFormat="1" applyFont="1"/>
    <xf numFmtId="14" fontId="17" fillId="0" borderId="0" xfId="0" applyNumberFormat="1" applyFont="1"/>
    <xf numFmtId="14" fontId="5" fillId="0" borderId="0" xfId="0" applyNumberFormat="1" applyFont="1"/>
    <xf numFmtId="14" fontId="19" fillId="0" borderId="0" xfId="0" applyNumberFormat="1" applyFont="1"/>
    <xf numFmtId="14" fontId="21" fillId="0" borderId="0" xfId="0" applyNumberFormat="1" applyFont="1"/>
    <xf numFmtId="164" fontId="21" fillId="0" borderId="0" xfId="0" applyNumberFormat="1" applyFont="1"/>
    <xf numFmtId="164" fontId="21" fillId="0" borderId="0" xfId="0" applyNumberFormat="1" applyFont="1" applyAlignment="1">
      <alignment wrapText="1"/>
    </xf>
    <xf numFmtId="0" fontId="22" fillId="0" borderId="0" xfId="0" applyFont="1"/>
    <xf numFmtId="164" fontId="22" fillId="0" borderId="0" xfId="0" applyNumberFormat="1" applyFont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/>
    <xf numFmtId="0" fontId="23" fillId="0" borderId="0" xfId="0" applyFont="1"/>
    <xf numFmtId="164" fontId="23" fillId="0" borderId="0" xfId="0" applyNumberFormat="1" applyFont="1"/>
    <xf numFmtId="0" fontId="3" fillId="0" borderId="0" xfId="0" applyFont="1"/>
    <xf numFmtId="14" fontId="6" fillId="0" borderId="0" xfId="0" applyNumberFormat="1" applyFont="1"/>
    <xf numFmtId="14" fontId="14" fillId="0" borderId="0" xfId="0" applyNumberFormat="1" applyFont="1"/>
    <xf numFmtId="164" fontId="14" fillId="0" borderId="0" xfId="0" applyNumberFormat="1" applyFont="1"/>
    <xf numFmtId="14" fontId="12" fillId="0" borderId="0" xfId="0" applyNumberFormat="1" applyFont="1"/>
    <xf numFmtId="8" fontId="0" fillId="0" borderId="0" xfId="0" applyNumberFormat="1"/>
    <xf numFmtId="16" fontId="2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sheetPr>
    <pageSetUpPr fitToPage="1"/>
  </sheetPr>
  <dimension ref="A3:R47"/>
  <sheetViews>
    <sheetView tabSelected="1" topLeftCell="A20" workbookViewId="0">
      <selection activeCell="A48" sqref="A48"/>
    </sheetView>
  </sheetViews>
  <sheetFormatPr defaultRowHeight="15" x14ac:dyDescent="0.25"/>
  <cols>
    <col min="1" max="1" width="28.140625" customWidth="1"/>
    <col min="2" max="2" width="31" customWidth="1"/>
    <col min="3" max="3" width="10.5703125" customWidth="1"/>
    <col min="4" max="4" width="9.140625" style="4"/>
    <col min="9" max="9" width="9" customWidth="1"/>
    <col min="10" max="10" width="9.28515625" bestFit="1" customWidth="1"/>
    <col min="11" max="11" width="9.85546875" customWidth="1"/>
    <col min="12" max="12" width="9.42578125" customWidth="1"/>
    <col min="14" max="14" width="10" bestFit="1" customWidth="1"/>
    <col min="16" max="16" width="9.42578125" customWidth="1"/>
    <col min="17" max="17" width="8.7109375" bestFit="1" customWidth="1"/>
  </cols>
  <sheetData>
    <row r="3" spans="1:18" x14ac:dyDescent="0.25">
      <c r="B3" s="30" t="s">
        <v>0</v>
      </c>
    </row>
    <row r="5" spans="1:18" x14ac:dyDescent="0.25">
      <c r="B5" s="33" t="s">
        <v>73</v>
      </c>
    </row>
    <row r="7" spans="1:18" x14ac:dyDescent="0.25">
      <c r="C7" t="s">
        <v>1</v>
      </c>
      <c r="D7" s="4" t="s">
        <v>62</v>
      </c>
      <c r="E7" t="s">
        <v>2</v>
      </c>
      <c r="F7" t="s">
        <v>63</v>
      </c>
      <c r="G7" t="s">
        <v>64</v>
      </c>
      <c r="H7" t="s">
        <v>65</v>
      </c>
      <c r="I7" t="s">
        <v>66</v>
      </c>
      <c r="J7" t="s">
        <v>67</v>
      </c>
      <c r="K7" t="s">
        <v>68</v>
      </c>
      <c r="L7" t="s">
        <v>69</v>
      </c>
      <c r="M7" t="s">
        <v>70</v>
      </c>
      <c r="N7" t="s">
        <v>71</v>
      </c>
      <c r="O7" t="s">
        <v>72</v>
      </c>
      <c r="P7" t="s">
        <v>3</v>
      </c>
      <c r="Q7" t="s">
        <v>4</v>
      </c>
      <c r="R7" t="s">
        <v>5</v>
      </c>
    </row>
    <row r="8" spans="1:18" x14ac:dyDescent="0.25">
      <c r="C8" t="s">
        <v>53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21" t="s">
        <v>8</v>
      </c>
      <c r="C10" s="4">
        <v>2000</v>
      </c>
      <c r="P10">
        <v>0</v>
      </c>
      <c r="Q10">
        <v>0</v>
      </c>
    </row>
    <row r="11" spans="1:18" x14ac:dyDescent="0.25">
      <c r="A11" t="s">
        <v>9</v>
      </c>
      <c r="B11" s="21" t="s">
        <v>10</v>
      </c>
      <c r="C11" s="4">
        <v>1500</v>
      </c>
      <c r="P11">
        <v>0</v>
      </c>
      <c r="Q11">
        <v>0</v>
      </c>
    </row>
    <row r="12" spans="1:18" x14ac:dyDescent="0.25">
      <c r="B12" s="21" t="s">
        <v>11</v>
      </c>
      <c r="C12" s="4">
        <v>1300</v>
      </c>
      <c r="J12" s="11"/>
      <c r="K12" s="12"/>
      <c r="L12" s="2"/>
      <c r="M12" s="13"/>
      <c r="N12" s="12"/>
      <c r="P12">
        <v>0</v>
      </c>
      <c r="Q12">
        <v>0</v>
      </c>
    </row>
    <row r="13" spans="1:18" x14ac:dyDescent="0.25">
      <c r="B13" s="21" t="s">
        <v>12</v>
      </c>
      <c r="C13" s="4">
        <v>150</v>
      </c>
      <c r="J13" s="9"/>
      <c r="K13" s="4"/>
      <c r="L13" s="2"/>
      <c r="M13" s="7"/>
      <c r="N13" s="12"/>
      <c r="P13">
        <v>0</v>
      </c>
      <c r="Q13">
        <v>0</v>
      </c>
    </row>
    <row r="14" spans="1:18" x14ac:dyDescent="0.25">
      <c r="B14" s="21" t="s">
        <v>13</v>
      </c>
      <c r="C14" s="4">
        <v>200</v>
      </c>
      <c r="J14" s="9"/>
      <c r="K14" s="4"/>
      <c r="L14" s="2"/>
      <c r="M14" s="7"/>
      <c r="N14" s="12"/>
      <c r="P14">
        <v>0</v>
      </c>
      <c r="Q14">
        <v>0</v>
      </c>
    </row>
    <row r="15" spans="1:18" x14ac:dyDescent="0.25">
      <c r="B15" s="21" t="s">
        <v>34</v>
      </c>
      <c r="C15" s="4">
        <v>1000</v>
      </c>
      <c r="D15" s="4">
        <v>156</v>
      </c>
      <c r="J15" s="9"/>
      <c r="K15" s="4"/>
      <c r="L15" s="2"/>
      <c r="M15" s="14"/>
      <c r="N15" s="12"/>
      <c r="P15">
        <v>0</v>
      </c>
      <c r="Q15">
        <v>0</v>
      </c>
    </row>
    <row r="16" spans="1:18" x14ac:dyDescent="0.25">
      <c r="B16" s="21" t="s">
        <v>39</v>
      </c>
      <c r="C16" s="4">
        <v>100</v>
      </c>
      <c r="J16" s="9"/>
      <c r="K16" s="4"/>
      <c r="L16" s="2"/>
      <c r="M16" s="14"/>
      <c r="N16" s="12"/>
      <c r="P16">
        <v>0</v>
      </c>
      <c r="Q16">
        <v>0</v>
      </c>
    </row>
    <row r="17" spans="1:17" x14ac:dyDescent="0.25">
      <c r="B17" s="21" t="s">
        <v>52</v>
      </c>
      <c r="C17" s="4">
        <v>300</v>
      </c>
      <c r="J17" s="9"/>
      <c r="K17" s="4"/>
      <c r="L17" s="6"/>
      <c r="M17" s="7"/>
      <c r="N17" s="12"/>
    </row>
    <row r="18" spans="1:17" x14ac:dyDescent="0.25">
      <c r="B18" s="21" t="s">
        <v>14</v>
      </c>
      <c r="C18" s="4">
        <v>2500</v>
      </c>
      <c r="J18" s="9"/>
      <c r="K18" s="4"/>
      <c r="L18" s="2"/>
      <c r="M18" s="7"/>
      <c r="N18" s="12"/>
    </row>
    <row r="19" spans="1:17" x14ac:dyDescent="0.25">
      <c r="B19" s="21" t="s">
        <v>15</v>
      </c>
      <c r="C19" s="4">
        <v>150</v>
      </c>
      <c r="D19" s="4">
        <v>41.44</v>
      </c>
      <c r="P19">
        <v>0</v>
      </c>
      <c r="Q19">
        <v>0</v>
      </c>
    </row>
    <row r="20" spans="1:17" x14ac:dyDescent="0.25">
      <c r="B20" s="22" t="s">
        <v>56</v>
      </c>
      <c r="C20" s="24">
        <f>SUM(C10:C19)</f>
        <v>9200</v>
      </c>
      <c r="D20" s="24">
        <f t="shared" ref="D20:N20" si="0">SUM(D10:D19)</f>
        <v>197.44</v>
      </c>
      <c r="E20" s="24">
        <f t="shared" si="0"/>
        <v>0</v>
      </c>
      <c r="F20" s="24">
        <f t="shared" si="0"/>
        <v>0</v>
      </c>
      <c r="G20" s="24">
        <f t="shared" si="0"/>
        <v>0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24">
        <f t="shared" si="0"/>
        <v>0</v>
      </c>
      <c r="L20" s="24">
        <f t="shared" si="0"/>
        <v>0</v>
      </c>
      <c r="M20" s="24">
        <f t="shared" si="0"/>
        <v>0</v>
      </c>
      <c r="N20" s="24">
        <f t="shared" si="0"/>
        <v>0</v>
      </c>
      <c r="O20" s="24">
        <f>SUM(O10:O19)</f>
        <v>0</v>
      </c>
      <c r="P20">
        <v>0</v>
      </c>
      <c r="Q20">
        <v>0</v>
      </c>
    </row>
    <row r="21" spans="1:17" x14ac:dyDescent="0.25">
      <c r="B21" s="21" t="s">
        <v>17</v>
      </c>
      <c r="C21" s="4">
        <v>400</v>
      </c>
      <c r="P21">
        <v>0</v>
      </c>
      <c r="Q21">
        <v>0</v>
      </c>
    </row>
    <row r="22" spans="1:17" x14ac:dyDescent="0.25">
      <c r="A22" t="s">
        <v>16</v>
      </c>
      <c r="B22" s="21" t="s">
        <v>18</v>
      </c>
      <c r="C22" s="4">
        <v>8600</v>
      </c>
      <c r="D22" s="4">
        <v>436.85</v>
      </c>
      <c r="P22">
        <v>0</v>
      </c>
      <c r="Q22">
        <v>0</v>
      </c>
    </row>
    <row r="23" spans="1:17" x14ac:dyDescent="0.25">
      <c r="B23" s="21" t="s">
        <v>19</v>
      </c>
      <c r="C23" s="4">
        <v>1100</v>
      </c>
      <c r="P23">
        <v>0</v>
      </c>
      <c r="Q23">
        <v>0</v>
      </c>
    </row>
    <row r="24" spans="1:17" x14ac:dyDescent="0.25">
      <c r="B24" s="21" t="s">
        <v>20</v>
      </c>
      <c r="C24" s="4">
        <v>100</v>
      </c>
      <c r="P24">
        <v>0</v>
      </c>
      <c r="Q24">
        <v>0</v>
      </c>
    </row>
    <row r="25" spans="1:17" x14ac:dyDescent="0.25">
      <c r="B25" s="21" t="s">
        <v>21</v>
      </c>
      <c r="C25" s="4">
        <v>450</v>
      </c>
    </row>
    <row r="26" spans="1:17" x14ac:dyDescent="0.25">
      <c r="B26" s="21" t="s">
        <v>22</v>
      </c>
      <c r="C26" s="4">
        <v>100</v>
      </c>
      <c r="D26" s="4">
        <v>10.98</v>
      </c>
      <c r="P26">
        <v>0</v>
      </c>
      <c r="Q26">
        <v>0</v>
      </c>
    </row>
    <row r="27" spans="1:17" x14ac:dyDescent="0.25">
      <c r="B27" s="21" t="s">
        <v>23</v>
      </c>
      <c r="C27" s="4">
        <v>500</v>
      </c>
      <c r="D27" s="4">
        <v>66.22</v>
      </c>
      <c r="P27">
        <v>0</v>
      </c>
      <c r="Q27">
        <v>0</v>
      </c>
    </row>
    <row r="28" spans="1:17" x14ac:dyDescent="0.25">
      <c r="B28" s="21" t="s">
        <v>24</v>
      </c>
      <c r="C28" s="4">
        <v>400</v>
      </c>
      <c r="D28" s="4">
        <v>402.36</v>
      </c>
      <c r="P28">
        <v>0</v>
      </c>
      <c r="Q28">
        <v>0</v>
      </c>
    </row>
    <row r="29" spans="1:17" x14ac:dyDescent="0.25">
      <c r="B29" s="21" t="s">
        <v>25</v>
      </c>
      <c r="C29" s="4">
        <v>500</v>
      </c>
      <c r="D29" s="4">
        <v>19.2</v>
      </c>
      <c r="P29">
        <v>0</v>
      </c>
      <c r="Q29">
        <v>0</v>
      </c>
    </row>
    <row r="30" spans="1:17" x14ac:dyDescent="0.25">
      <c r="B30" s="21" t="s">
        <v>26</v>
      </c>
      <c r="C30" s="4">
        <v>500</v>
      </c>
      <c r="P30">
        <v>0</v>
      </c>
      <c r="Q30">
        <v>0</v>
      </c>
    </row>
    <row r="31" spans="1:17" x14ac:dyDescent="0.25">
      <c r="B31" s="21" t="s">
        <v>27</v>
      </c>
      <c r="C31" s="4">
        <v>100</v>
      </c>
      <c r="P31">
        <v>0</v>
      </c>
      <c r="Q31">
        <v>0</v>
      </c>
    </row>
    <row r="32" spans="1:17" x14ac:dyDescent="0.25">
      <c r="B32" s="21" t="s">
        <v>28</v>
      </c>
      <c r="C32" s="4">
        <v>2631</v>
      </c>
      <c r="P32">
        <v>0</v>
      </c>
      <c r="Q32">
        <v>0</v>
      </c>
    </row>
    <row r="33" spans="1:17" s="23" customFormat="1" x14ac:dyDescent="0.25">
      <c r="B33" s="22" t="s">
        <v>56</v>
      </c>
      <c r="C33" s="24">
        <f>SUM(C21:C32)</f>
        <v>15381</v>
      </c>
      <c r="D33" s="24">
        <f>SUM(D21:D32)</f>
        <v>935.61000000000013</v>
      </c>
      <c r="E33" s="24">
        <f t="shared" ref="E33:O33" si="1">SUM(E21:E32)</f>
        <v>0</v>
      </c>
      <c r="F33" s="24">
        <f t="shared" si="1"/>
        <v>0</v>
      </c>
      <c r="G33" s="24">
        <f t="shared" si="1"/>
        <v>0</v>
      </c>
      <c r="H33" s="24">
        <f t="shared" si="1"/>
        <v>0</v>
      </c>
      <c r="I33" s="24">
        <f t="shared" si="1"/>
        <v>0</v>
      </c>
      <c r="J33" s="24">
        <f t="shared" si="1"/>
        <v>0</v>
      </c>
      <c r="K33" s="24">
        <f t="shared" si="1"/>
        <v>0</v>
      </c>
      <c r="L33" s="24">
        <f t="shared" si="1"/>
        <v>0</v>
      </c>
      <c r="M33" s="24">
        <f t="shared" si="1"/>
        <v>0</v>
      </c>
      <c r="N33" s="24">
        <f t="shared" si="1"/>
        <v>0</v>
      </c>
      <c r="O33" s="24">
        <f t="shared" si="1"/>
        <v>0</v>
      </c>
      <c r="P33" s="23">
        <v>0</v>
      </c>
      <c r="Q33" s="23">
        <v>0</v>
      </c>
    </row>
    <row r="34" spans="1:17" x14ac:dyDescent="0.25">
      <c r="B34" s="21"/>
      <c r="C34" s="4"/>
      <c r="P34">
        <v>0</v>
      </c>
      <c r="Q34">
        <v>0</v>
      </c>
    </row>
    <row r="35" spans="1:17" s="27" customFormat="1" x14ac:dyDescent="0.25">
      <c r="B35" s="31" t="s">
        <v>74</v>
      </c>
      <c r="C35" s="28">
        <f>SUM(C33+C20)</f>
        <v>24581</v>
      </c>
      <c r="D35" s="28">
        <f t="shared" ref="D35:O35" si="2">SUM(D33+D20)</f>
        <v>1133.0500000000002</v>
      </c>
      <c r="E35" s="28">
        <f t="shared" si="2"/>
        <v>0</v>
      </c>
      <c r="F35" s="28">
        <f t="shared" si="2"/>
        <v>0</v>
      </c>
      <c r="G35" s="28">
        <f t="shared" si="2"/>
        <v>0</v>
      </c>
      <c r="H35" s="28">
        <f t="shared" si="2"/>
        <v>0</v>
      </c>
      <c r="I35" s="28">
        <f t="shared" si="2"/>
        <v>0</v>
      </c>
      <c r="J35" s="28">
        <f t="shared" si="2"/>
        <v>0</v>
      </c>
      <c r="K35" s="28">
        <f t="shared" si="2"/>
        <v>0</v>
      </c>
      <c r="L35" s="28">
        <f t="shared" si="2"/>
        <v>0</v>
      </c>
      <c r="M35" s="28">
        <f t="shared" si="2"/>
        <v>0</v>
      </c>
      <c r="N35" s="28">
        <f t="shared" si="2"/>
        <v>0</v>
      </c>
      <c r="O35" s="28">
        <f t="shared" si="2"/>
        <v>0</v>
      </c>
    </row>
    <row r="37" spans="1:17" x14ac:dyDescent="0.25">
      <c r="A37" s="25" t="s">
        <v>57</v>
      </c>
      <c r="B37" s="4"/>
    </row>
    <row r="38" spans="1:17" x14ac:dyDescent="0.25">
      <c r="B38" s="4"/>
    </row>
    <row r="39" spans="1:17" x14ac:dyDescent="0.25">
      <c r="B39" s="4"/>
    </row>
    <row r="40" spans="1:17" x14ac:dyDescent="0.25">
      <c r="A40" t="s">
        <v>58</v>
      </c>
      <c r="B40" s="4">
        <v>1000</v>
      </c>
    </row>
    <row r="41" spans="1:17" x14ac:dyDescent="0.25">
      <c r="A41" t="s">
        <v>59</v>
      </c>
      <c r="B41" s="4">
        <v>1597.17</v>
      </c>
    </row>
    <row r="42" spans="1:17" x14ac:dyDescent="0.25">
      <c r="A42" t="s">
        <v>60</v>
      </c>
      <c r="B42" s="26">
        <v>-5545.7</v>
      </c>
    </row>
    <row r="43" spans="1:17" x14ac:dyDescent="0.25">
      <c r="A43" t="s">
        <v>29</v>
      </c>
      <c r="B43" s="4">
        <v>1460.58</v>
      </c>
    </row>
    <row r="44" spans="1:17" x14ac:dyDescent="0.25">
      <c r="A44" t="s">
        <v>61</v>
      </c>
      <c r="B44" s="4">
        <v>34112.730000000003</v>
      </c>
    </row>
    <row r="45" spans="1:17" x14ac:dyDescent="0.25">
      <c r="A45" t="s">
        <v>97</v>
      </c>
      <c r="B45" s="4">
        <v>5500</v>
      </c>
    </row>
    <row r="47" spans="1:17" x14ac:dyDescent="0.25">
      <c r="A47" t="s">
        <v>107</v>
      </c>
    </row>
  </sheetData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24"/>
  <sheetViews>
    <sheetView workbookViewId="0">
      <selection activeCell="M19" sqref="M19"/>
    </sheetView>
  </sheetViews>
  <sheetFormatPr defaultRowHeight="15" x14ac:dyDescent="0.25"/>
  <cols>
    <col min="1" max="1" width="23" customWidth="1"/>
    <col min="2" max="2" width="16.7109375" customWidth="1"/>
    <col min="5" max="5" width="10.140625" bestFit="1" customWidth="1"/>
    <col min="7" max="7" width="11.7109375" customWidth="1"/>
    <col min="8" max="8" width="21.42578125" bestFit="1" customWidth="1"/>
    <col min="9" max="9" width="10.85546875" bestFit="1" customWidth="1"/>
    <col min="10" max="10" width="15.140625" customWidth="1"/>
    <col min="12" max="12" width="10.140625" bestFit="1" customWidth="1"/>
  </cols>
  <sheetData>
    <row r="1" spans="1:11" x14ac:dyDescent="0.25">
      <c r="B1" s="4"/>
      <c r="C1" s="4"/>
      <c r="D1" s="4"/>
      <c r="E1" s="4"/>
      <c r="F1" s="4"/>
      <c r="G1" s="4"/>
      <c r="H1" s="4"/>
    </row>
    <row r="2" spans="1:11" x14ac:dyDescent="0.25">
      <c r="A2" s="30" t="s">
        <v>30</v>
      </c>
      <c r="B2" s="4"/>
      <c r="C2" s="4"/>
      <c r="D2" s="4"/>
      <c r="E2" s="4"/>
      <c r="F2" s="4"/>
      <c r="G2" s="4"/>
      <c r="H2" s="4"/>
    </row>
    <row r="3" spans="1:11" x14ac:dyDescent="0.25">
      <c r="B3" s="4"/>
      <c r="C3" s="4"/>
      <c r="D3" s="4"/>
      <c r="E3" s="4"/>
      <c r="F3" s="4"/>
      <c r="G3" s="4"/>
      <c r="H3" s="4"/>
    </row>
    <row r="4" spans="1:11" s="42" customFormat="1" ht="45" x14ac:dyDescent="0.25">
      <c r="B4" s="50" t="s">
        <v>31</v>
      </c>
      <c r="C4" s="50" t="s">
        <v>32</v>
      </c>
      <c r="D4" s="50"/>
      <c r="E4" s="50" t="s">
        <v>33</v>
      </c>
      <c r="F4" s="50"/>
      <c r="G4" s="50" t="s">
        <v>95</v>
      </c>
      <c r="H4" s="50"/>
      <c r="I4" s="51" t="s">
        <v>96</v>
      </c>
      <c r="J4" s="51"/>
    </row>
    <row r="5" spans="1:11" s="52" customFormat="1" x14ac:dyDescent="0.25">
      <c r="A5" s="52" t="s">
        <v>54</v>
      </c>
      <c r="B5" s="53">
        <v>4573</v>
      </c>
      <c r="C5" s="53">
        <v>160</v>
      </c>
      <c r="D5" s="53"/>
      <c r="E5" s="53">
        <v>3958</v>
      </c>
      <c r="F5" s="53"/>
      <c r="G5" s="53">
        <v>659.67</v>
      </c>
      <c r="H5" s="53"/>
      <c r="I5" s="53">
        <f>SUM(B5+C5-E5+G5)</f>
        <v>1434.67</v>
      </c>
    </row>
    <row r="6" spans="1:11" x14ac:dyDescent="0.25">
      <c r="B6" s="4"/>
      <c r="C6" s="4"/>
      <c r="D6" s="4"/>
      <c r="E6" s="4"/>
      <c r="F6" s="4"/>
      <c r="G6" s="4"/>
      <c r="H6" s="4"/>
      <c r="I6" s="53"/>
    </row>
    <row r="7" spans="1:11" x14ac:dyDescent="0.25">
      <c r="A7" t="s">
        <v>61</v>
      </c>
      <c r="B7" s="4">
        <v>34112.730000000003</v>
      </c>
      <c r="C7" s="4"/>
      <c r="D7" s="4"/>
      <c r="E7" s="4"/>
      <c r="F7" s="4"/>
      <c r="G7" s="4"/>
      <c r="H7" s="4"/>
      <c r="I7" s="15">
        <f t="shared" ref="I7:I8" si="0">SUM(B7+C7-E7+G7)</f>
        <v>34112.730000000003</v>
      </c>
    </row>
    <row r="8" spans="1:11" x14ac:dyDescent="0.25">
      <c r="A8" t="s">
        <v>97</v>
      </c>
      <c r="B8" s="4">
        <v>5500</v>
      </c>
      <c r="C8" s="4"/>
      <c r="D8" s="4"/>
      <c r="E8" s="4"/>
      <c r="F8" s="4"/>
      <c r="G8" s="4"/>
      <c r="H8" s="4"/>
      <c r="I8" s="15">
        <f t="shared" si="0"/>
        <v>5500</v>
      </c>
    </row>
    <row r="9" spans="1:11" x14ac:dyDescent="0.25">
      <c r="B9" s="4"/>
      <c r="C9" s="4"/>
      <c r="D9" s="4"/>
      <c r="E9" s="4"/>
      <c r="F9" s="4"/>
      <c r="G9" s="4"/>
      <c r="H9" s="4"/>
      <c r="I9" s="4"/>
    </row>
    <row r="10" spans="1:11" x14ac:dyDescent="0.25">
      <c r="B10" s="4"/>
      <c r="C10" s="4"/>
      <c r="D10" s="4"/>
      <c r="E10" s="4"/>
      <c r="F10" s="4"/>
      <c r="G10" s="4"/>
      <c r="H10" s="4"/>
      <c r="I10" s="4"/>
    </row>
    <row r="11" spans="1:11" x14ac:dyDescent="0.25">
      <c r="A11" s="30" t="s">
        <v>35</v>
      </c>
      <c r="B11" s="4"/>
      <c r="C11" s="4"/>
      <c r="D11" s="4"/>
      <c r="E11" s="4"/>
      <c r="F11" s="4"/>
      <c r="G11" s="4"/>
      <c r="H11" s="4"/>
      <c r="I11" s="4"/>
    </row>
    <row r="12" spans="1:11" s="32" customFormat="1" x14ac:dyDescent="0.25">
      <c r="A12" s="32" t="s">
        <v>36</v>
      </c>
      <c r="B12" s="54">
        <v>1469.3</v>
      </c>
      <c r="C12" s="55">
        <v>4030</v>
      </c>
      <c r="D12" s="55"/>
      <c r="E12" s="55">
        <v>22872</v>
      </c>
      <c r="F12" s="55"/>
      <c r="G12" s="55">
        <v>3812</v>
      </c>
      <c r="H12" s="55"/>
      <c r="I12" s="55">
        <f>B12+C12-E12+G12</f>
        <v>-13560.7</v>
      </c>
      <c r="J12" s="55"/>
    </row>
    <row r="13" spans="1:11" x14ac:dyDescent="0.25">
      <c r="B13" s="4"/>
      <c r="C13" s="4"/>
      <c r="D13" s="4"/>
      <c r="E13" s="4"/>
      <c r="F13" s="4"/>
      <c r="G13" s="4"/>
      <c r="H13" s="4"/>
      <c r="I13" s="26"/>
      <c r="J13" s="4"/>
    </row>
    <row r="14" spans="1:11" s="56" customFormat="1" x14ac:dyDescent="0.25">
      <c r="A14" s="56" t="s">
        <v>37</v>
      </c>
      <c r="B14" s="57">
        <v>975.69</v>
      </c>
      <c r="C14" s="57">
        <v>753.69</v>
      </c>
      <c r="D14" s="57"/>
      <c r="E14" s="57"/>
      <c r="F14" s="57"/>
      <c r="G14" s="57"/>
      <c r="H14" s="57"/>
      <c r="I14" s="57">
        <f>SUM(B14-C14)</f>
        <v>222</v>
      </c>
    </row>
    <row r="15" spans="1:11" s="56" customFormat="1" x14ac:dyDescent="0.25">
      <c r="A15" s="64">
        <v>43927</v>
      </c>
      <c r="B15" s="57"/>
      <c r="C15" s="57">
        <v>74</v>
      </c>
      <c r="D15" s="57"/>
      <c r="E15" s="57"/>
      <c r="F15" s="57"/>
      <c r="G15" s="57"/>
      <c r="H15" s="57"/>
      <c r="I15" s="57">
        <f>SUM(I14-C15)</f>
        <v>148</v>
      </c>
    </row>
    <row r="16" spans="1:11" x14ac:dyDescent="0.25">
      <c r="B16" s="4"/>
      <c r="C16" s="4"/>
      <c r="D16" s="4"/>
      <c r="E16" s="4"/>
      <c r="F16" s="4"/>
      <c r="G16" s="4"/>
      <c r="H16" s="4"/>
      <c r="I16" s="26"/>
      <c r="K16" s="53"/>
    </row>
    <row r="17" spans="1:9" s="23" customFormat="1" x14ac:dyDescent="0.25">
      <c r="A17" s="23" t="s">
        <v>38</v>
      </c>
      <c r="B17" s="26">
        <v>13340</v>
      </c>
      <c r="C17" s="26"/>
      <c r="D17" s="26"/>
      <c r="E17" s="26">
        <v>13764.78</v>
      </c>
      <c r="F17" s="26"/>
      <c r="G17" s="26">
        <v>1356.4</v>
      </c>
      <c r="H17" s="26"/>
      <c r="I17" s="26">
        <f>SUM(B17+C17-E17+G17)</f>
        <v>931.61999999999944</v>
      </c>
    </row>
    <row r="18" spans="1:9" x14ac:dyDescent="0.25">
      <c r="B18" s="4"/>
      <c r="C18" s="4"/>
      <c r="D18" s="4"/>
      <c r="E18" s="4"/>
      <c r="F18" s="4"/>
      <c r="G18" s="4"/>
      <c r="H18" s="4"/>
    </row>
    <row r="19" spans="1:9" x14ac:dyDescent="0.25">
      <c r="B19" s="4"/>
      <c r="C19" s="4"/>
      <c r="D19" s="4"/>
      <c r="E19" s="4"/>
      <c r="F19" s="4"/>
      <c r="G19" s="4"/>
      <c r="H19" s="4"/>
    </row>
    <row r="20" spans="1:9" s="20" customFormat="1" x14ac:dyDescent="0.25">
      <c r="B20" s="28"/>
      <c r="C20" s="28"/>
      <c r="D20" s="28"/>
      <c r="E20" s="28"/>
      <c r="F20" s="28"/>
      <c r="G20" s="28"/>
      <c r="H20" s="28" t="s">
        <v>98</v>
      </c>
      <c r="I20" s="28">
        <f>SUM(I5:I19)</f>
        <v>28788.32</v>
      </c>
    </row>
    <row r="21" spans="1:9" x14ac:dyDescent="0.25">
      <c r="H21" s="5" t="s">
        <v>106</v>
      </c>
      <c r="I21" s="43">
        <f>SUM(I20-I12)</f>
        <v>42349.020000000004</v>
      </c>
    </row>
    <row r="22" spans="1:9" x14ac:dyDescent="0.25">
      <c r="A22" t="s">
        <v>99</v>
      </c>
    </row>
    <row r="23" spans="1:9" x14ac:dyDescent="0.25">
      <c r="A23" t="s">
        <v>100</v>
      </c>
    </row>
    <row r="24" spans="1:9" x14ac:dyDescent="0.25">
      <c r="A24" t="s">
        <v>101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sheetPr>
    <pageSetUpPr fitToPage="1"/>
  </sheetPr>
  <dimension ref="A1:J66"/>
  <sheetViews>
    <sheetView topLeftCell="A28" workbookViewId="0">
      <selection activeCell="A39" sqref="A39"/>
    </sheetView>
  </sheetViews>
  <sheetFormatPr defaultRowHeight="15" x14ac:dyDescent="0.25"/>
  <cols>
    <col min="1" max="1" width="15.5703125" style="9" customWidth="1"/>
    <col min="2" max="2" width="27" customWidth="1"/>
    <col min="3" max="3" width="10.7109375" bestFit="1" customWidth="1"/>
    <col min="6" max="6" width="14.7109375" style="4" customWidth="1"/>
    <col min="11" max="11" width="10.140625" bestFit="1" customWidth="1"/>
  </cols>
  <sheetData>
    <row r="1" spans="1:6" ht="21" x14ac:dyDescent="0.35">
      <c r="A1" s="45" t="s">
        <v>0</v>
      </c>
      <c r="B1" s="1"/>
      <c r="C1" s="1"/>
      <c r="D1" s="1"/>
      <c r="E1" s="1"/>
    </row>
    <row r="3" spans="1:6" x14ac:dyDescent="0.25">
      <c r="C3" s="25" t="s">
        <v>108</v>
      </c>
    </row>
    <row r="5" spans="1:6" s="34" customFormat="1" x14ac:dyDescent="0.25">
      <c r="A5" s="46" t="s">
        <v>75</v>
      </c>
      <c r="F5" s="43">
        <v>47528.55</v>
      </c>
    </row>
    <row r="7" spans="1:6" s="19" customFormat="1" x14ac:dyDescent="0.25">
      <c r="A7" s="47" t="s">
        <v>40</v>
      </c>
      <c r="F7" s="24"/>
    </row>
    <row r="8" spans="1:6" s="5" customFormat="1" x14ac:dyDescent="0.25">
      <c r="A8" s="17" t="s">
        <v>76</v>
      </c>
      <c r="B8" s="5" t="s">
        <v>77</v>
      </c>
      <c r="F8" s="18" t="s">
        <v>78</v>
      </c>
    </row>
    <row r="9" spans="1:6" x14ac:dyDescent="0.25">
      <c r="B9" s="5"/>
      <c r="C9" s="5"/>
      <c r="D9" s="5"/>
      <c r="E9" s="5"/>
      <c r="F9" s="18"/>
    </row>
    <row r="10" spans="1:6" x14ac:dyDescent="0.25">
      <c r="A10" s="9">
        <v>43943</v>
      </c>
      <c r="B10" t="s">
        <v>82</v>
      </c>
      <c r="F10" s="4">
        <v>4.8</v>
      </c>
    </row>
    <row r="11" spans="1:6" x14ac:dyDescent="0.25">
      <c r="A11" s="9">
        <v>43943</v>
      </c>
      <c r="B11" t="s">
        <v>83</v>
      </c>
      <c r="F11" s="4">
        <v>156</v>
      </c>
    </row>
    <row r="12" spans="1:6" x14ac:dyDescent="0.25">
      <c r="A12" s="9">
        <v>43943</v>
      </c>
      <c r="B12" s="9" t="s">
        <v>84</v>
      </c>
      <c r="F12" s="4">
        <v>41.44</v>
      </c>
    </row>
    <row r="13" spans="1:6" x14ac:dyDescent="0.25">
      <c r="A13" s="9">
        <v>43943</v>
      </c>
      <c r="B13" t="s">
        <v>85</v>
      </c>
      <c r="F13" s="4">
        <v>398.77</v>
      </c>
    </row>
    <row r="14" spans="1:6" x14ac:dyDescent="0.25">
      <c r="A14" s="9">
        <v>43943</v>
      </c>
      <c r="B14" t="s">
        <v>86</v>
      </c>
      <c r="F14" s="4">
        <v>84</v>
      </c>
    </row>
    <row r="15" spans="1:6" x14ac:dyDescent="0.25">
      <c r="A15" s="9">
        <v>43943</v>
      </c>
      <c r="B15" t="s">
        <v>87</v>
      </c>
      <c r="F15" s="4">
        <v>14.4</v>
      </c>
    </row>
    <row r="16" spans="1:6" x14ac:dyDescent="0.25">
      <c r="A16" s="9">
        <v>43943</v>
      </c>
      <c r="B16" t="s">
        <v>88</v>
      </c>
      <c r="F16" s="4">
        <v>252.6</v>
      </c>
    </row>
    <row r="17" spans="1:10" x14ac:dyDescent="0.25">
      <c r="A17" s="9">
        <v>43943</v>
      </c>
      <c r="B17" t="s">
        <v>89</v>
      </c>
      <c r="F17" s="4">
        <v>149.76</v>
      </c>
    </row>
    <row r="18" spans="1:10" x14ac:dyDescent="0.25">
      <c r="A18" s="9">
        <v>43943</v>
      </c>
      <c r="B18" t="s">
        <v>90</v>
      </c>
      <c r="F18" s="4">
        <v>14.55</v>
      </c>
    </row>
    <row r="19" spans="1:10" x14ac:dyDescent="0.25">
      <c r="A19" s="9">
        <v>43943</v>
      </c>
      <c r="B19" t="s">
        <v>91</v>
      </c>
      <c r="F19" s="4">
        <v>16.73</v>
      </c>
    </row>
    <row r="23" spans="1:10" s="5" customFormat="1" x14ac:dyDescent="0.25">
      <c r="A23" s="17"/>
      <c r="C23" s="43" t="s">
        <v>80</v>
      </c>
      <c r="D23" s="37"/>
      <c r="E23" s="37"/>
      <c r="F23" s="18">
        <f>SUM(F9:F22)</f>
        <v>1133.05</v>
      </c>
    </row>
    <row r="24" spans="1:10" x14ac:dyDescent="0.25">
      <c r="F24" s="4">
        <v>0</v>
      </c>
    </row>
    <row r="25" spans="1:10" s="19" customFormat="1" x14ac:dyDescent="0.25">
      <c r="A25" s="47" t="s">
        <v>41</v>
      </c>
      <c r="F25" s="24"/>
    </row>
    <row r="26" spans="1:10" s="5" customFormat="1" x14ac:dyDescent="0.25">
      <c r="A26" s="17" t="s">
        <v>50</v>
      </c>
      <c r="B26" s="5" t="s">
        <v>77</v>
      </c>
      <c r="F26" s="18" t="s">
        <v>79</v>
      </c>
      <c r="G26" s="16"/>
      <c r="H26" s="16"/>
      <c r="I26" s="16"/>
      <c r="J26" s="16"/>
    </row>
    <row r="27" spans="1:10" x14ac:dyDescent="0.25">
      <c r="A27" s="9">
        <v>43922</v>
      </c>
      <c r="B27" t="s">
        <v>51</v>
      </c>
      <c r="F27" s="4">
        <v>12790.5</v>
      </c>
      <c r="G27" s="3"/>
      <c r="H27" s="3"/>
      <c r="I27" s="3"/>
      <c r="J27" s="3"/>
    </row>
    <row r="28" spans="1:10" x14ac:dyDescent="0.25">
      <c r="A28" s="9">
        <v>43927</v>
      </c>
      <c r="B28" t="s">
        <v>92</v>
      </c>
      <c r="F28" s="4">
        <v>74</v>
      </c>
      <c r="G28" s="3"/>
      <c r="H28" s="3"/>
      <c r="I28" s="3"/>
      <c r="J28" s="3"/>
    </row>
    <row r="29" spans="1:10" x14ac:dyDescent="0.25">
      <c r="A29" s="9">
        <v>43927</v>
      </c>
      <c r="B29" t="s">
        <v>93</v>
      </c>
      <c r="F29" s="4">
        <v>20</v>
      </c>
      <c r="G29" s="3"/>
      <c r="H29" s="3"/>
      <c r="I29" s="3"/>
      <c r="J29" s="3"/>
    </row>
    <row r="30" spans="1:10" x14ac:dyDescent="0.25">
      <c r="G30" s="3"/>
      <c r="H30" s="3"/>
      <c r="I30" s="3"/>
      <c r="J30" s="3"/>
    </row>
    <row r="31" spans="1:10" x14ac:dyDescent="0.25">
      <c r="G31" s="3"/>
      <c r="H31" s="3"/>
      <c r="I31" s="3"/>
      <c r="J31" s="3"/>
    </row>
    <row r="32" spans="1:10" x14ac:dyDescent="0.25">
      <c r="G32" s="3"/>
      <c r="H32" s="3"/>
      <c r="I32" s="3"/>
      <c r="J32" s="3"/>
    </row>
    <row r="33" spans="1:10" s="5" customFormat="1" x14ac:dyDescent="0.25">
      <c r="A33" s="17"/>
      <c r="C33" s="5" t="s">
        <v>42</v>
      </c>
      <c r="F33" s="18">
        <f>SUM(F26:F31)</f>
        <v>12884.5</v>
      </c>
    </row>
    <row r="34" spans="1:10" x14ac:dyDescent="0.25">
      <c r="C34" t="s">
        <v>43</v>
      </c>
      <c r="F34" s="18">
        <f>SUM(F23+F33)</f>
        <v>14017.55</v>
      </c>
    </row>
    <row r="35" spans="1:10" x14ac:dyDescent="0.25">
      <c r="B35" s="9"/>
      <c r="D35" s="10"/>
      <c r="E35" s="3"/>
    </row>
    <row r="36" spans="1:10" x14ac:dyDescent="0.25">
      <c r="G36" s="3"/>
      <c r="H36" s="58"/>
      <c r="I36" s="58"/>
      <c r="J36" s="58"/>
    </row>
    <row r="37" spans="1:10" x14ac:dyDescent="0.25">
      <c r="G37" s="3"/>
      <c r="H37" s="15"/>
      <c r="J37" s="58"/>
    </row>
    <row r="38" spans="1:10" s="20" customFormat="1" x14ac:dyDescent="0.25">
      <c r="A38" s="59" t="s">
        <v>109</v>
      </c>
      <c r="F38" s="28">
        <f>SUM(F5-F23+F33)</f>
        <v>59280</v>
      </c>
      <c r="G38" s="35"/>
      <c r="H38" s="28"/>
    </row>
    <row r="40" spans="1:10" s="19" customFormat="1" x14ac:dyDescent="0.25">
      <c r="A40" s="47" t="s">
        <v>44</v>
      </c>
      <c r="C40" s="36"/>
      <c r="F40" s="24"/>
    </row>
    <row r="41" spans="1:10" x14ac:dyDescent="0.25">
      <c r="B41" s="58"/>
    </row>
    <row r="42" spans="1:10" x14ac:dyDescent="0.25">
      <c r="B42" s="58"/>
    </row>
    <row r="43" spans="1:10" x14ac:dyDescent="0.25">
      <c r="H43" s="8"/>
    </row>
    <row r="44" spans="1:10" x14ac:dyDescent="0.25">
      <c r="H44" s="8"/>
    </row>
    <row r="45" spans="1:10" x14ac:dyDescent="0.25">
      <c r="H45" s="8"/>
    </row>
    <row r="46" spans="1:10" x14ac:dyDescent="0.25">
      <c r="H46" s="8"/>
    </row>
    <row r="47" spans="1:10" s="5" customFormat="1" x14ac:dyDescent="0.25">
      <c r="A47" s="17"/>
      <c r="C47" s="18"/>
      <c r="E47" s="5" t="s">
        <v>45</v>
      </c>
      <c r="F47" s="18">
        <f>SUM(F41:F46)</f>
        <v>0</v>
      </c>
      <c r="H47" s="38"/>
    </row>
    <row r="48" spans="1:10" s="39" customFormat="1" x14ac:dyDescent="0.25">
      <c r="A48" s="48"/>
      <c r="C48" s="40"/>
      <c r="E48" s="39" t="s">
        <v>46</v>
      </c>
      <c r="F48" s="40">
        <f>SUM(F38-F47)</f>
        <v>59280</v>
      </c>
      <c r="H48" s="41"/>
    </row>
    <row r="49" spans="1:8" s="19" customFormat="1" x14ac:dyDescent="0.25">
      <c r="A49" s="49" t="s">
        <v>47</v>
      </c>
      <c r="F49" s="24"/>
    </row>
    <row r="51" spans="1:8" x14ac:dyDescent="0.25">
      <c r="A51" s="9" t="s">
        <v>81</v>
      </c>
      <c r="E51" s="3"/>
      <c r="F51" s="15">
        <f>SUM(F5)</f>
        <v>47528.55</v>
      </c>
    </row>
    <row r="52" spans="1:8" x14ac:dyDescent="0.25">
      <c r="A52" s="9" t="s">
        <v>48</v>
      </c>
      <c r="F52" s="4">
        <f>SUM(F33)</f>
        <v>12884.5</v>
      </c>
    </row>
    <row r="53" spans="1:8" x14ac:dyDescent="0.25">
      <c r="A53" s="9" t="s">
        <v>49</v>
      </c>
      <c r="F53" s="4">
        <f>SUM(F23)</f>
        <v>1133.05</v>
      </c>
      <c r="H53" s="3"/>
    </row>
    <row r="55" spans="1:8" s="33" customFormat="1" x14ac:dyDescent="0.25">
      <c r="A55" s="60" t="s">
        <v>94</v>
      </c>
      <c r="C55" s="60"/>
      <c r="F55" s="61">
        <f>SUM(F51+F52-F53)</f>
        <v>59280</v>
      </c>
    </row>
    <row r="57" spans="1:8" s="29" customFormat="1" x14ac:dyDescent="0.25">
      <c r="A57" s="62" t="s">
        <v>55</v>
      </c>
      <c r="B57" s="30"/>
      <c r="C57" s="30"/>
      <c r="D57" s="30"/>
      <c r="F57" s="44"/>
    </row>
    <row r="59" spans="1:8" x14ac:dyDescent="0.25">
      <c r="A59" s="9" t="s">
        <v>102</v>
      </c>
      <c r="B59" s="63">
        <v>1434.67</v>
      </c>
    </row>
    <row r="60" spans="1:8" x14ac:dyDescent="0.25">
      <c r="A60" s="9" t="s">
        <v>103</v>
      </c>
      <c r="B60" s="4">
        <v>-13560.7</v>
      </c>
      <c r="C60" t="s">
        <v>104</v>
      </c>
    </row>
    <row r="61" spans="1:8" x14ac:dyDescent="0.25">
      <c r="A61" s="9" t="s">
        <v>29</v>
      </c>
      <c r="B61" s="4">
        <v>931.62</v>
      </c>
    </row>
    <row r="62" spans="1:8" x14ac:dyDescent="0.25">
      <c r="A62" s="9" t="s">
        <v>61</v>
      </c>
      <c r="B62" s="4">
        <v>34112.730000000003</v>
      </c>
    </row>
    <row r="63" spans="1:8" x14ac:dyDescent="0.25">
      <c r="A63" s="9" t="s">
        <v>97</v>
      </c>
      <c r="B63" s="4">
        <v>5500</v>
      </c>
    </row>
    <row r="64" spans="1:8" x14ac:dyDescent="0.25">
      <c r="B64" s="4"/>
    </row>
    <row r="65" spans="1:2" x14ac:dyDescent="0.25">
      <c r="A65" s="9" t="s">
        <v>105</v>
      </c>
      <c r="B65" s="4"/>
    </row>
    <row r="66" spans="1:2" x14ac:dyDescent="0.25">
      <c r="B66" s="4"/>
    </row>
  </sheetData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2020-05-29T21:21:38Z</cp:lastPrinted>
  <dcterms:created xsi:type="dcterms:W3CDTF">2018-04-30T13:55:37Z</dcterms:created>
  <dcterms:modified xsi:type="dcterms:W3CDTF">2020-09-28T17:54:45Z</dcterms:modified>
</cp:coreProperties>
</file>