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18-2019\"/>
    </mc:Choice>
  </mc:AlternateContent>
  <xr:revisionPtr revIDLastSave="0" documentId="8_{F683C327-1DFA-4A10-BAFB-63877CFC8F57}" xr6:coauthVersionLast="40" xr6:coauthVersionMax="40" xr10:uidLastSave="{00000000-0000-0000-0000-000000000000}"/>
  <bookViews>
    <workbookView xWindow="0" yWindow="0" windowWidth="20490" windowHeight="7545" xr2:uid="{22B58375-2B49-40CF-A6A0-A290993DAA82}"/>
  </bookViews>
  <sheets>
    <sheet name="5 dec 18 BANK REC" sheetId="3" r:id="rId1"/>
    <sheet name="bank balance allocation" sheetId="4" r:id="rId2"/>
    <sheet name="earmarked  inc &amp; exp" sheetId="7" r:id="rId3"/>
    <sheet name="Earmarked  expenditure" sheetId="6" r:id="rId4"/>
    <sheet name="Estimated expenditure" sheetId="5" r:id="rId5"/>
    <sheet name="3 nov 18 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7" l="1"/>
  <c r="B22" i="7"/>
  <c r="D24" i="7"/>
  <c r="E24" i="7"/>
  <c r="F24" i="7"/>
  <c r="C24" i="7"/>
  <c r="B24" i="7" s="1"/>
  <c r="D22" i="7"/>
  <c r="E22" i="7"/>
  <c r="F22" i="7"/>
  <c r="D14" i="7"/>
  <c r="E14" i="7"/>
  <c r="F14" i="7"/>
  <c r="C14" i="7"/>
  <c r="C22" i="7"/>
  <c r="G20" i="6"/>
  <c r="K20" i="6" s="1"/>
  <c r="K18" i="6"/>
  <c r="K16" i="6"/>
  <c r="K9" i="6"/>
  <c r="R37" i="5" l="1"/>
  <c r="O37" i="5"/>
  <c r="N37" i="5"/>
  <c r="M37" i="5"/>
  <c r="L37" i="5"/>
  <c r="K37" i="5"/>
  <c r="J37" i="5"/>
  <c r="I37" i="5"/>
  <c r="H37" i="5"/>
  <c r="G37" i="5"/>
  <c r="F37" i="5"/>
  <c r="E37" i="5"/>
  <c r="D37" i="5"/>
  <c r="D39" i="5" s="1"/>
  <c r="C37" i="5"/>
  <c r="D41" i="5" s="1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37" i="5" s="1"/>
  <c r="F22" i="4" l="1"/>
  <c r="F20" i="4"/>
  <c r="F18" i="4"/>
  <c r="D15" i="3" l="1"/>
  <c r="F45" i="3"/>
  <c r="F37" i="3" l="1"/>
  <c r="F33" i="3"/>
  <c r="F38" i="3" s="1"/>
  <c r="D23" i="3"/>
  <c r="F25" i="3" s="1"/>
  <c r="F17" i="3"/>
  <c r="F27" i="3" l="1"/>
  <c r="F18" i="3"/>
  <c r="F44" i="2"/>
  <c r="F36" i="2" l="1"/>
  <c r="D22" i="2" l="1"/>
  <c r="F24" i="2" s="1"/>
  <c r="D12" i="2"/>
  <c r="F14" i="2" s="1"/>
  <c r="F15" i="2" s="1"/>
  <c r="F32" i="2"/>
  <c r="F37" i="2" s="1"/>
  <c r="F26" i="2" l="1"/>
</calcChain>
</file>

<file path=xl/sharedStrings.xml><?xml version="1.0" encoding="utf-8"?>
<sst xmlns="http://schemas.openxmlformats.org/spreadsheetml/2006/main" count="162" uniqueCount="136">
  <si>
    <t xml:space="preserve">Tetsworth Parish Council </t>
  </si>
  <si>
    <t>Total expenditure</t>
  </si>
  <si>
    <t>Total income this month</t>
  </si>
  <si>
    <t>Total uncleared</t>
  </si>
  <si>
    <t>Cheques/payments to be made</t>
  </si>
  <si>
    <t>Opening Balance as at 1st April 2018</t>
  </si>
  <si>
    <t>Add: Receipts during period</t>
  </si>
  <si>
    <t>Less: Payments during period</t>
  </si>
  <si>
    <t>Closing balance as per Cash Book</t>
  </si>
  <si>
    <t>Bank Reconciliation as at 5th Nov 2018</t>
  </si>
  <si>
    <t>Opening Balance as at 3rd October 2018</t>
  </si>
  <si>
    <r>
      <rPr>
        <b/>
        <sz val="11"/>
        <color theme="1"/>
        <rFont val="Calibri"/>
        <family val="2"/>
        <scheme val="minor"/>
      </rPr>
      <t>Payments</t>
    </r>
    <r>
      <rPr>
        <sz val="11"/>
        <color theme="1"/>
        <rFont val="Calibri"/>
        <family val="2"/>
        <scheme val="minor"/>
      </rPr>
      <t xml:space="preserve"> since previous meeting</t>
    </r>
  </si>
  <si>
    <r>
      <rPr>
        <b/>
        <sz val="11"/>
        <color theme="1"/>
        <rFont val="Calibri"/>
        <family val="2"/>
        <scheme val="minor"/>
      </rPr>
      <t xml:space="preserve">Received </t>
    </r>
    <r>
      <rPr>
        <sz val="11"/>
        <color theme="1"/>
        <rFont val="Calibri"/>
        <family val="2"/>
        <scheme val="minor"/>
      </rPr>
      <t>since previous meeting</t>
    </r>
  </si>
  <si>
    <t>Tetsworth Sports &amp; Building insurance</t>
  </si>
  <si>
    <t>Wayleave-Susan Rufus</t>
  </si>
  <si>
    <t>Wayleave-Mr &amp; Mrs Copsey</t>
  </si>
  <si>
    <t>C. Devey  salary &amp; expenses</t>
  </si>
  <si>
    <t>Moore Stephens -Auditors</t>
  </si>
  <si>
    <t>Bank statement 5 nov 18</t>
  </si>
  <si>
    <t>cash book balance</t>
  </si>
  <si>
    <t>Prepared by Neil Lovatt-Smith</t>
  </si>
  <si>
    <t>PC Meeting 12/11/18</t>
  </si>
  <si>
    <t>Cumulative Cash Book reconciliation</t>
  </si>
  <si>
    <t>Opening Balance as at 5th November 2018</t>
  </si>
  <si>
    <t>Royal British legion</t>
  </si>
  <si>
    <t>SODC-dog bins</t>
  </si>
  <si>
    <t>Barber environmental-patch</t>
  </si>
  <si>
    <t>TSSC maintenance</t>
  </si>
  <si>
    <t>Public Works Loan</t>
  </si>
  <si>
    <t>Groundwork UK</t>
  </si>
  <si>
    <t>PC Meeting 10/12/18</t>
  </si>
  <si>
    <t>Bank statement 30 Nov 18</t>
  </si>
  <si>
    <t>Bank Reconciliation as at 30th Nov 2018</t>
  </si>
  <si>
    <t>Bank Balance Allocation</t>
  </si>
  <si>
    <t>Balance per bank reconciliation</t>
  </si>
  <si>
    <t>Allocation</t>
  </si>
  <si>
    <t>patch</t>
  </si>
  <si>
    <t>planning appeal</t>
  </si>
  <si>
    <t>TSSC ins</t>
  </si>
  <si>
    <t>Neighbourhood plan</t>
  </si>
  <si>
    <t>General funds*</t>
  </si>
  <si>
    <t>*Annual budget  remaining expenditure</t>
  </si>
  <si>
    <t>Estimate of Expenditure year ending 31st March 2019</t>
  </si>
  <si>
    <t>BUDGET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</si>
  <si>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</si>
  <si>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</si>
  <si>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</si>
  <si>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</si>
  <si>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</si>
  <si>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</si>
  <si>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</si>
  <si>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</si>
  <si>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</si>
  <si>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</si>
  <si>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</si>
  <si>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</si>
  <si>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Variance</t>
  </si>
  <si>
    <t>To proof</t>
  </si>
  <si>
    <t>2018/9</t>
  </si>
  <si>
    <t>£</t>
  </si>
  <si>
    <t>S137</t>
  </si>
  <si>
    <t>Donations S137</t>
  </si>
  <si>
    <t>Village green maintenance</t>
  </si>
  <si>
    <t>Barber Environmental £3000.00</t>
  </si>
  <si>
    <t>tree maintenance</t>
  </si>
  <si>
    <t>Paid from these funds</t>
  </si>
  <si>
    <t>War memorial maintenance</t>
  </si>
  <si>
    <t>1786.00 from PATCH external fund</t>
  </si>
  <si>
    <t>Forest School</t>
  </si>
  <si>
    <t>1000 from PATCH maintenance fund</t>
  </si>
  <si>
    <t>Enhancement of village</t>
  </si>
  <si>
    <t xml:space="preserve">214.00 from Skate ramp </t>
  </si>
  <si>
    <t>PATCH</t>
  </si>
  <si>
    <t>Skate park</t>
  </si>
  <si>
    <t>Contractor Maintenance</t>
  </si>
  <si>
    <t>Grass cutting</t>
  </si>
  <si>
    <t>Dog bins</t>
  </si>
  <si>
    <t>Total</t>
  </si>
  <si>
    <t>Fixed</t>
  </si>
  <si>
    <t>Auditors</t>
  </si>
  <si>
    <t>Clerk Salary</t>
  </si>
  <si>
    <t>Clerk SCP23 £11.275ph</t>
  </si>
  <si>
    <t>Insurance</t>
  </si>
  <si>
    <t>TSSC repaying ?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</si>
  <si>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</si>
  <si>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</si>
  <si>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</si>
  <si>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</si>
  <si>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</si>
  <si>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</si>
  <si>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</si>
  <si>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</si>
  <si>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</si>
  <si>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NP</t>
  </si>
  <si>
    <t>VAT</t>
  </si>
  <si>
    <t>GRAND TOTAL</t>
  </si>
  <si>
    <t>check total</t>
  </si>
  <si>
    <t>remaining</t>
  </si>
  <si>
    <t>as at 30th November</t>
  </si>
  <si>
    <t xml:space="preserve">Actual </t>
  </si>
  <si>
    <t>totals</t>
  </si>
  <si>
    <t>budget</t>
  </si>
  <si>
    <t>TPC</t>
  </si>
  <si>
    <t>Earmarked funds budget</t>
  </si>
  <si>
    <t>memo</t>
  </si>
  <si>
    <t>TOTAL</t>
  </si>
  <si>
    <t>BALANCE</t>
  </si>
  <si>
    <t>INCOME</t>
  </si>
  <si>
    <t>EXPENDITURE</t>
  </si>
  <si>
    <t>on exp</t>
  </si>
  <si>
    <t>Over/under</t>
  </si>
  <si>
    <t>spend</t>
  </si>
  <si>
    <t>excl vat</t>
  </si>
  <si>
    <t>covered by vat</t>
  </si>
  <si>
    <t>Inc VAT refund</t>
  </si>
  <si>
    <t>unclaimed</t>
  </si>
  <si>
    <t>refund</t>
  </si>
  <si>
    <t>External budgets</t>
  </si>
  <si>
    <t>Planning appeal</t>
  </si>
  <si>
    <t>TSSC insurance</t>
  </si>
  <si>
    <t>Neighbourhood Plan</t>
  </si>
  <si>
    <t>planning</t>
  </si>
  <si>
    <t>appeal</t>
  </si>
  <si>
    <t>TSSC</t>
  </si>
  <si>
    <t>ins</t>
  </si>
  <si>
    <t>Neighbourhood</t>
  </si>
  <si>
    <t>plan</t>
  </si>
  <si>
    <t>Earmarked funds income &amp; expenditure</t>
  </si>
  <si>
    <t>barber environmental</t>
  </si>
  <si>
    <t>(net of vat)</t>
  </si>
  <si>
    <t>expenditure</t>
  </si>
  <si>
    <t>income</t>
  </si>
  <si>
    <t>groundwork uk</t>
  </si>
  <si>
    <t>net income/ expenditure</t>
  </si>
  <si>
    <t>total</t>
  </si>
  <si>
    <t>Reps and Maint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</si>
</sst>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d/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" fontId="0" fillId="0" borderId="0" xfId="0" applyNumberFormat="1"/>
    <xf numFmtId="0" fontId="4" fillId="0" borderId="0" xfId="0" applyFont="1"/>
    <xf numFmtId="164" fontId="4" fillId="0" borderId="0" xfId="0" applyNumberFormat="1" applyFont="1"/>
    <xf numFmtId="14" fontId="0" fillId="0" borderId="0" xfId="0" applyNumberFormat="1"/>
    <xf numFmtId="164" fontId="1" fillId="0" borderId="0" xfId="0" applyNumberFormat="1" applyFont="1" applyFill="1" applyBorder="1"/>
    <xf numFmtId="14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2" fontId="0" fillId="0" borderId="0" xfId="0" applyNumberFormat="1" applyBorder="1"/>
    <xf numFmtId="164" fontId="0" fillId="0" borderId="0" xfId="0" applyNumberFormat="1" applyBorder="1"/>
    <xf numFmtId="164" fontId="6" fillId="0" borderId="0" xfId="0" applyNumberFormat="1" applyFont="1" applyFill="1"/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0" fontId="0" fillId="0" borderId="0" xfId="0" applyFont="1"/>
    <xf numFmtId="164" fontId="0" fillId="0" borderId="1" xfId="0" applyNumberFormat="1" applyFont="1" applyBorder="1"/>
    <xf numFmtId="2" fontId="0" fillId="0" borderId="2" xfId="0" applyNumberFormat="1" applyBorder="1"/>
    <xf numFmtId="164" fontId="6" fillId="0" borderId="0" xfId="0" applyNumberFormat="1" applyFont="1"/>
    <xf numFmtId="0" fontId="1" fillId="0" borderId="0" xfId="0" applyFont="1"/>
    <xf numFmtId="164" fontId="0" fillId="0" borderId="2" xfId="0" applyNumberFormat="1" applyBorder="1"/>
    <xf numFmtId="164" fontId="1" fillId="0" borderId="2" xfId="0" applyNumberFormat="1" applyFont="1" applyFill="1" applyBorder="1"/>
    <xf numFmtId="164" fontId="1" fillId="0" borderId="2" xfId="0" applyNumberFormat="1" applyFont="1" applyBorder="1"/>
    <xf numFmtId="1" fontId="1" fillId="0" borderId="0" xfId="0" applyNumberFormat="1" applyFont="1" applyBorder="1"/>
    <xf numFmtId="0" fontId="7" fillId="0" borderId="0" xfId="0" applyFont="1"/>
    <xf numFmtId="164" fontId="0" fillId="0" borderId="1" xfId="0" applyNumberFormat="1" applyBorder="1"/>
    <xf numFmtId="164" fontId="1" fillId="0" borderId="3" xfId="0" applyNumberFormat="1" applyFont="1" applyBorder="1"/>
    <xf numFmtId="14" fontId="0" fillId="0" borderId="0" xfId="0" applyNumberFormat="1" applyAlignment="1">
      <alignment horizontal="center"/>
    </xf>
    <xf numFmtId="0" fontId="1" fillId="0" borderId="0" xfId="0" applyFont="1" applyFill="1" applyBorder="1"/>
    <xf numFmtId="164" fontId="0" fillId="0" borderId="3" xfId="0" applyNumberFormat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15" fontId="0" fillId="0" borderId="0" xfId="0" applyNumberFormat="1"/>
    <xf numFmtId="17" fontId="0" fillId="0" borderId="0" xfId="0" applyNumberFormat="1"/>
    <xf numFmtId="0" fontId="0" fillId="0" borderId="6" xfId="0" applyBorder="1"/>
    <xf numFmtId="0" fontId="0" fillId="0" borderId="0" xfId="0" applyAlignment="1">
      <alignment horizontal="center"/>
    </xf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8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2" xfId="0" applyFont="1" applyFill="1" applyBorder="1"/>
    <xf numFmtId="0" fontId="0" fillId="0" borderId="0" xfId="0" applyAlignment="1">
      <alignment horizontal="right"/>
    </xf>
    <xf numFmtId="165" fontId="8" fillId="0" borderId="0" xfId="0" applyNumberFormat="1" applyFont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/>
    <xf numFmtId="164" fontId="0" fillId="0" borderId="0" xfId="0" applyNumberFormat="1" applyFont="1"/>
    <xf numFmtId="8" fontId="1" fillId="0" borderId="0" xfId="0" applyNumberFormat="1" applyFont="1"/>
    <xf numFmtId="165" fontId="0" fillId="0" borderId="0" xfId="0" applyNumberFormat="1"/>
    <xf numFmtId="164" fontId="1" fillId="0" borderId="0" xfId="0" applyNumberFormat="1" applyFont="1"/>
    <xf numFmtId="164" fontId="0" fillId="0" borderId="9" xfId="0" applyNumberFormat="1" applyBorder="1"/>
    <xf numFmtId="164" fontId="0" fillId="0" borderId="0" xfId="0" applyNumberFormat="1" applyFont="1" applyFill="1" applyBorder="1"/>
    <xf numFmtId="164" fontId="1" fillId="0" borderId="0" xfId="0" applyNumberFormat="1" applyFont="1" applyBorder="1"/>
    <xf numFmtId="17" fontId="0" fillId="0" borderId="0" xfId="0" applyNumberFormat="1" applyAlignment="1">
      <alignment horizontal="center"/>
    </xf>
    <xf numFmtId="2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2ADC-AFE9-45AC-AEC7-7D050ED88FFB}">
  <dimension ref="A1:F49"/>
  <sheetViews>
    <sheetView tabSelected="1" zoomScale="90" zoomScaleNormal="90" workbookViewId="0">
      <selection activeCell="A27" sqref="A27"/>
    </sheetView>
  </sheetViews>
  <sheetFormatPr defaultRowHeight="15" x14ac:dyDescent="0.25"/>
  <cols>
    <col min="1" max="1" width="33.85546875" customWidth="1"/>
    <col min="2" max="2" width="4.85546875" customWidth="1"/>
    <col min="3" max="3" width="14" customWidth="1"/>
    <col min="6" max="6" width="11.7109375" customWidth="1"/>
  </cols>
  <sheetData>
    <row r="1" spans="1:6" ht="21" x14ac:dyDescent="0.35">
      <c r="A1" s="1" t="s">
        <v>0</v>
      </c>
      <c r="B1" s="1"/>
      <c r="C1" s="1"/>
      <c r="D1" s="1"/>
      <c r="E1" s="1"/>
      <c r="F1" s="2"/>
    </row>
    <row r="2" spans="1:6" ht="21" x14ac:dyDescent="0.35">
      <c r="A2" s="1"/>
      <c r="B2" s="1"/>
      <c r="C2" s="1"/>
      <c r="D2" s="1"/>
      <c r="E2" s="1"/>
      <c r="F2" s="2"/>
    </row>
    <row r="3" spans="1:6" x14ac:dyDescent="0.25">
      <c r="A3" s="28" t="s">
        <v>32</v>
      </c>
      <c r="F3" s="2"/>
    </row>
    <row r="4" spans="1:6" x14ac:dyDescent="0.25">
      <c r="F4" s="2"/>
    </row>
    <row r="5" spans="1:6" x14ac:dyDescent="0.25">
      <c r="A5" t="s">
        <v>23</v>
      </c>
      <c r="F5" s="20">
        <v>31122.11</v>
      </c>
    </row>
    <row r="6" spans="1:6" x14ac:dyDescent="0.25">
      <c r="E6" s="4"/>
      <c r="F6" s="5"/>
    </row>
    <row r="7" spans="1:6" x14ac:dyDescent="0.25">
      <c r="A7" t="s">
        <v>11</v>
      </c>
      <c r="E7" s="4"/>
      <c r="F7" s="5"/>
    </row>
    <row r="8" spans="1:6" x14ac:dyDescent="0.25">
      <c r="E8" s="4"/>
      <c r="F8" s="5"/>
    </row>
    <row r="9" spans="1:6" x14ac:dyDescent="0.25">
      <c r="A9" s="6" t="s">
        <v>16</v>
      </c>
      <c r="D9">
        <v>430.79</v>
      </c>
      <c r="F9" s="2"/>
    </row>
    <row r="10" spans="1:6" x14ac:dyDescent="0.25">
      <c r="A10" s="6" t="s">
        <v>24</v>
      </c>
      <c r="D10" s="21">
        <v>100</v>
      </c>
      <c r="F10" s="2"/>
    </row>
    <row r="11" spans="1:6" x14ac:dyDescent="0.25">
      <c r="A11" s="6" t="s">
        <v>25</v>
      </c>
      <c r="D11">
        <v>39.39</v>
      </c>
      <c r="F11" s="2"/>
    </row>
    <row r="12" spans="1:6" x14ac:dyDescent="0.25">
      <c r="A12" s="6" t="s">
        <v>26</v>
      </c>
      <c r="D12" s="21">
        <v>3600</v>
      </c>
      <c r="F12" s="2"/>
    </row>
    <row r="13" spans="1:6" x14ac:dyDescent="0.25">
      <c r="A13" s="6" t="s">
        <v>27</v>
      </c>
      <c r="D13" s="21">
        <v>1000</v>
      </c>
      <c r="F13" s="2"/>
    </row>
    <row r="14" spans="1:6" x14ac:dyDescent="0.25">
      <c r="A14" s="6" t="s">
        <v>28</v>
      </c>
      <c r="D14" s="21">
        <v>1315.22</v>
      </c>
      <c r="F14" s="2"/>
    </row>
    <row r="15" spans="1:6" x14ac:dyDescent="0.25">
      <c r="A15" s="6"/>
      <c r="D15" s="26">
        <f>SUM(D9:D14)</f>
        <v>6485.4000000000005</v>
      </c>
      <c r="F15" s="19"/>
    </row>
    <row r="16" spans="1:6" x14ac:dyDescent="0.25">
      <c r="A16" s="6"/>
      <c r="F16" s="2"/>
    </row>
    <row r="17" spans="1:6" x14ac:dyDescent="0.25">
      <c r="C17" s="27" t="s">
        <v>1</v>
      </c>
      <c r="D17" s="24"/>
      <c r="E17" s="24"/>
      <c r="F17" s="25">
        <f>D15</f>
        <v>6485.4000000000005</v>
      </c>
    </row>
    <row r="18" spans="1:6" x14ac:dyDescent="0.25">
      <c r="F18" s="2">
        <f>F5-F17</f>
        <v>24636.71</v>
      </c>
    </row>
    <row r="19" spans="1:6" x14ac:dyDescent="0.25">
      <c r="A19" t="s">
        <v>12</v>
      </c>
      <c r="E19" s="4"/>
      <c r="F19" s="5"/>
    </row>
    <row r="20" spans="1:6" x14ac:dyDescent="0.25">
      <c r="A20" s="9"/>
      <c r="D20" s="21"/>
      <c r="E20" s="4"/>
      <c r="F20" s="5"/>
    </row>
    <row r="21" spans="1:6" x14ac:dyDescent="0.25">
      <c r="A21" s="9" t="s">
        <v>29</v>
      </c>
      <c r="D21" s="21">
        <v>8340</v>
      </c>
      <c r="E21" s="4"/>
      <c r="F21" s="2"/>
    </row>
    <row r="22" spans="1:6" x14ac:dyDescent="0.25">
      <c r="A22" s="9"/>
      <c r="D22" s="21"/>
      <c r="E22" s="4"/>
      <c r="F22" s="2"/>
    </row>
    <row r="23" spans="1:6" x14ac:dyDescent="0.25">
      <c r="A23" s="9"/>
      <c r="D23" s="26">
        <f>SUM(D20:D22)</f>
        <v>8340</v>
      </c>
      <c r="E23" s="4"/>
      <c r="F23" s="2"/>
    </row>
    <row r="24" spans="1:6" x14ac:dyDescent="0.25">
      <c r="A24" s="9"/>
      <c r="E24" s="4"/>
      <c r="F24" s="2"/>
    </row>
    <row r="25" spans="1:6" x14ac:dyDescent="0.25">
      <c r="C25" s="28" t="s">
        <v>2</v>
      </c>
      <c r="F25" s="2">
        <f>D23</f>
        <v>8340</v>
      </c>
    </row>
    <row r="26" spans="1:6" x14ac:dyDescent="0.25">
      <c r="C26" s="28"/>
      <c r="F26" s="2"/>
    </row>
    <row r="27" spans="1:6" x14ac:dyDescent="0.25">
      <c r="C27" s="28" t="s">
        <v>19</v>
      </c>
      <c r="F27" s="29">
        <f>F5-F17+F25</f>
        <v>32976.71</v>
      </c>
    </row>
    <row r="28" spans="1:6" x14ac:dyDescent="0.25">
      <c r="C28" s="28"/>
      <c r="F28" s="2"/>
    </row>
    <row r="29" spans="1:6" x14ac:dyDescent="0.25">
      <c r="C29" s="28" t="s">
        <v>31</v>
      </c>
      <c r="F29" s="30">
        <v>32976.81</v>
      </c>
    </row>
    <row r="30" spans="1:6" x14ac:dyDescent="0.25">
      <c r="C30" s="28"/>
      <c r="F30" s="10"/>
    </row>
    <row r="31" spans="1:6" x14ac:dyDescent="0.25">
      <c r="A31" s="11"/>
      <c r="B31" s="12"/>
      <c r="C31" s="32" t="s">
        <v>3</v>
      </c>
      <c r="D31" s="13"/>
      <c r="E31" s="14"/>
      <c r="F31" s="15">
        <v>0</v>
      </c>
    </row>
    <row r="32" spans="1:6" x14ac:dyDescent="0.25">
      <c r="A32" s="11"/>
      <c r="B32" s="12"/>
      <c r="C32" s="13"/>
      <c r="D32" s="13"/>
      <c r="E32" s="14"/>
      <c r="F32" s="15"/>
    </row>
    <row r="33" spans="1:6" x14ac:dyDescent="0.25">
      <c r="A33" s="12"/>
      <c r="B33" s="11"/>
      <c r="C33" s="12"/>
      <c r="D33" s="12"/>
      <c r="E33" s="12"/>
      <c r="F33" s="31">
        <f>F29-F31</f>
        <v>32976.81</v>
      </c>
    </row>
    <row r="34" spans="1:6" x14ac:dyDescent="0.25">
      <c r="A34" s="33" t="s">
        <v>4</v>
      </c>
      <c r="C34" s="12"/>
      <c r="F34" s="2"/>
    </row>
    <row r="35" spans="1:6" x14ac:dyDescent="0.25">
      <c r="A35" s="7"/>
      <c r="C35" s="12"/>
      <c r="F35" s="2">
        <v>0</v>
      </c>
    </row>
    <row r="36" spans="1:6" x14ac:dyDescent="0.25">
      <c r="A36" s="7"/>
      <c r="C36" s="12"/>
      <c r="F36" s="34">
        <v>0</v>
      </c>
    </row>
    <row r="37" spans="1:6" ht="15.75" thickBot="1" x14ac:dyDescent="0.3">
      <c r="F37" s="2">
        <f>SUM(F35:F36)</f>
        <v>0</v>
      </c>
    </row>
    <row r="38" spans="1:6" ht="15.75" thickBot="1" x14ac:dyDescent="0.3">
      <c r="C38" s="2"/>
      <c r="F38" s="35">
        <f>F33-F37</f>
        <v>32976.81</v>
      </c>
    </row>
    <row r="39" spans="1:6" x14ac:dyDescent="0.25">
      <c r="A39" s="17"/>
      <c r="F39" s="2"/>
    </row>
    <row r="40" spans="1:6" x14ac:dyDescent="0.25">
      <c r="A40" s="17" t="s">
        <v>22</v>
      </c>
      <c r="F40" s="2"/>
    </row>
    <row r="41" spans="1:6" x14ac:dyDescent="0.25">
      <c r="A41" s="12" t="s">
        <v>5</v>
      </c>
      <c r="B41" s="12"/>
      <c r="C41" s="12"/>
      <c r="D41" s="12"/>
      <c r="E41" s="18"/>
      <c r="F41" s="3">
        <v>37260.53</v>
      </c>
    </row>
    <row r="42" spans="1:6" x14ac:dyDescent="0.25">
      <c r="A42" s="12" t="s">
        <v>6</v>
      </c>
      <c r="B42" s="12"/>
      <c r="C42" s="12"/>
      <c r="D42" s="12"/>
      <c r="E42" s="12"/>
      <c r="F42" s="2">
        <v>58617.46</v>
      </c>
    </row>
    <row r="43" spans="1:6" x14ac:dyDescent="0.25">
      <c r="A43" s="12" t="s">
        <v>7</v>
      </c>
      <c r="B43" s="12"/>
      <c r="C43" s="12"/>
      <c r="D43" s="12"/>
      <c r="E43" s="12"/>
      <c r="F43" s="8">
        <v>-62901.279999999999</v>
      </c>
    </row>
    <row r="44" spans="1:6" ht="15.75" thickBot="1" x14ac:dyDescent="0.3">
      <c r="A44" s="16"/>
      <c r="B44" s="12"/>
      <c r="C44" s="11"/>
      <c r="F44" s="19"/>
    </row>
    <row r="45" spans="1:6" ht="15.75" thickBot="1" x14ac:dyDescent="0.3">
      <c r="A45" s="16" t="s">
        <v>8</v>
      </c>
      <c r="C45" s="36">
        <v>43434</v>
      </c>
      <c r="F45" s="38">
        <f>F41+F42+F43</f>
        <v>32976.709999999992</v>
      </c>
    </row>
    <row r="46" spans="1:6" x14ac:dyDescent="0.25">
      <c r="A46" s="16"/>
      <c r="C46" s="9"/>
      <c r="F46" s="2"/>
    </row>
    <row r="47" spans="1:6" x14ac:dyDescent="0.25">
      <c r="A47" s="12"/>
      <c r="B47" s="12"/>
      <c r="C47" s="12"/>
      <c r="D47" s="12"/>
      <c r="E47" s="12"/>
      <c r="F47" s="19"/>
    </row>
    <row r="48" spans="1:6" x14ac:dyDescent="0.25">
      <c r="A48" s="2" t="s">
        <v>20</v>
      </c>
    </row>
    <row r="49" spans="1:1" x14ac:dyDescent="0.25">
      <c r="A49" s="16" t="s">
        <v>30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8E82-D13E-486E-A49A-E881F79C7622}">
  <dimension ref="A1:F26"/>
  <sheetViews>
    <sheetView workbookViewId="0">
      <selection activeCell="C13" sqref="C13"/>
    </sheetView>
  </sheetViews>
  <sheetFormatPr defaultRowHeight="15" x14ac:dyDescent="0.25"/>
  <cols>
    <col min="2" max="2" width="3.7109375" customWidth="1"/>
    <col min="3" max="3" width="21.42578125" customWidth="1"/>
    <col min="4" max="4" width="10" customWidth="1"/>
  </cols>
  <sheetData>
    <row r="1" spans="1:6" ht="21" x14ac:dyDescent="0.35">
      <c r="A1" s="1" t="s">
        <v>0</v>
      </c>
    </row>
    <row r="4" spans="1:6" x14ac:dyDescent="0.25">
      <c r="A4" s="28" t="s">
        <v>33</v>
      </c>
    </row>
    <row r="7" spans="1:6" ht="15.75" thickBot="1" x14ac:dyDescent="0.3">
      <c r="A7" s="28" t="s">
        <v>34</v>
      </c>
      <c r="D7" s="42">
        <v>43434</v>
      </c>
      <c r="F7" s="39">
        <v>32976.81</v>
      </c>
    </row>
    <row r="10" spans="1:6" x14ac:dyDescent="0.25">
      <c r="A10" s="28" t="s">
        <v>35</v>
      </c>
      <c r="C10" t="s">
        <v>36</v>
      </c>
      <c r="F10">
        <v>-1213.22</v>
      </c>
    </row>
    <row r="12" spans="1:6" x14ac:dyDescent="0.25">
      <c r="C12" t="s">
        <v>37</v>
      </c>
      <c r="F12" s="21">
        <v>6171</v>
      </c>
    </row>
    <row r="14" spans="1:6" x14ac:dyDescent="0.25">
      <c r="C14" t="s">
        <v>38</v>
      </c>
      <c r="F14" s="21">
        <v>-350.4</v>
      </c>
    </row>
    <row r="16" spans="1:6" x14ac:dyDescent="0.25">
      <c r="C16" t="s">
        <v>39</v>
      </c>
      <c r="F16">
        <v>9843.8799999999992</v>
      </c>
    </row>
    <row r="17" spans="3:6" x14ac:dyDescent="0.25">
      <c r="F17" s="40"/>
    </row>
    <row r="18" spans="3:6" x14ac:dyDescent="0.25">
      <c r="F18">
        <f>SUM(F10:F17)</f>
        <v>14451.259999999998</v>
      </c>
    </row>
    <row r="20" spans="3:6" x14ac:dyDescent="0.25">
      <c r="C20" t="s">
        <v>40</v>
      </c>
      <c r="F20">
        <f>F7-F18</f>
        <v>18525.55</v>
      </c>
    </row>
    <row r="22" spans="3:6" ht="15.75" thickBot="1" x14ac:dyDescent="0.3">
      <c r="F22" s="41">
        <f>SUM(F18:F21)</f>
        <v>32976.81</v>
      </c>
    </row>
    <row r="23" spans="3:6" x14ac:dyDescent="0.25">
      <c r="F23" s="12"/>
    </row>
    <row r="25" spans="3:6" x14ac:dyDescent="0.25">
      <c r="C25" t="s">
        <v>41</v>
      </c>
    </row>
    <row r="26" spans="3:6" x14ac:dyDescent="0.25">
      <c r="C26" t="s">
        <v>98</v>
      </c>
      <c r="F26">
        <v>6563.98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97D0-E2CA-4437-9720-9E0E223926C4}">
  <dimension ref="A1:G24"/>
  <sheetViews>
    <sheetView workbookViewId="0">
      <selection activeCell="B6" sqref="B6"/>
    </sheetView>
  </sheetViews>
  <sheetFormatPr defaultRowHeight="15" x14ac:dyDescent="0.25"/>
  <cols>
    <col min="1" max="1" width="24.140625" customWidth="1"/>
    <col min="2" max="3" width="11.28515625" customWidth="1"/>
    <col min="4" max="4" width="11" customWidth="1"/>
    <col min="5" max="5" width="9.7109375" customWidth="1"/>
    <col min="6" max="6" width="13" customWidth="1"/>
  </cols>
  <sheetData>
    <row r="1" spans="1:7" ht="21" x14ac:dyDescent="0.35">
      <c r="A1" s="1" t="s">
        <v>0</v>
      </c>
      <c r="F1" s="55">
        <v>43439</v>
      </c>
    </row>
    <row r="3" spans="1:7" x14ac:dyDescent="0.25">
      <c r="A3" s="28" t="s">
        <v>127</v>
      </c>
      <c r="D3" s="68">
        <v>43405</v>
      </c>
    </row>
    <row r="4" spans="1:7" x14ac:dyDescent="0.25">
      <c r="A4" s="28"/>
      <c r="D4" s="68"/>
    </row>
    <row r="5" spans="1:7" x14ac:dyDescent="0.25">
      <c r="A5" t="s">
        <v>129</v>
      </c>
    </row>
    <row r="6" spans="1:7" x14ac:dyDescent="0.25">
      <c r="B6" s="47" t="s">
        <v>134</v>
      </c>
      <c r="C6" s="45" t="s">
        <v>36</v>
      </c>
      <c r="D6" s="45" t="s">
        <v>121</v>
      </c>
      <c r="E6" s="45" t="s">
        <v>123</v>
      </c>
      <c r="F6" s="45" t="s">
        <v>125</v>
      </c>
      <c r="G6" s="45"/>
    </row>
    <row r="7" spans="1:7" x14ac:dyDescent="0.25">
      <c r="C7" s="45"/>
      <c r="D7" s="45" t="s">
        <v>122</v>
      </c>
      <c r="E7" s="45" t="s">
        <v>124</v>
      </c>
      <c r="F7" s="45" t="s">
        <v>126</v>
      </c>
    </row>
    <row r="8" spans="1:7" x14ac:dyDescent="0.25">
      <c r="A8" s="28" t="s">
        <v>130</v>
      </c>
      <c r="C8" s="45"/>
      <c r="D8" s="45"/>
      <c r="E8" s="45"/>
      <c r="F8" s="45"/>
    </row>
    <row r="10" spans="1:7" x14ac:dyDescent="0.25">
      <c r="A10" t="s">
        <v>128</v>
      </c>
      <c r="C10" s="21">
        <v>3000</v>
      </c>
    </row>
    <row r="11" spans="1:7" x14ac:dyDescent="0.25">
      <c r="C11" s="21"/>
    </row>
    <row r="12" spans="1:7" x14ac:dyDescent="0.25">
      <c r="C12" s="21"/>
    </row>
    <row r="13" spans="1:7" x14ac:dyDescent="0.25">
      <c r="C13" s="21"/>
    </row>
    <row r="14" spans="1:7" x14ac:dyDescent="0.25">
      <c r="B14" s="26">
        <f>SUM(C14:F14)</f>
        <v>3000</v>
      </c>
      <c r="C14" s="26">
        <f>SUM(C10:C13)</f>
        <v>3000</v>
      </c>
      <c r="D14" s="26">
        <f t="shared" ref="D14:F14" si="0">SUM(D10:D13)</f>
        <v>0</v>
      </c>
      <c r="E14" s="26">
        <f t="shared" si="0"/>
        <v>0</v>
      </c>
      <c r="F14" s="26">
        <f t="shared" si="0"/>
        <v>0</v>
      </c>
    </row>
    <row r="15" spans="1:7" x14ac:dyDescent="0.25">
      <c r="C15" s="21"/>
    </row>
    <row r="16" spans="1:7" x14ac:dyDescent="0.25">
      <c r="A16" s="28" t="s">
        <v>131</v>
      </c>
      <c r="C16" s="21"/>
    </row>
    <row r="17" spans="1:6" x14ac:dyDescent="0.25">
      <c r="C17" s="21"/>
    </row>
    <row r="18" spans="1:6" x14ac:dyDescent="0.25">
      <c r="A18" t="s">
        <v>132</v>
      </c>
      <c r="C18" s="21"/>
      <c r="F18" s="21">
        <v>8340</v>
      </c>
    </row>
    <row r="19" spans="1:6" x14ac:dyDescent="0.25">
      <c r="C19" s="21"/>
    </row>
    <row r="22" spans="1:6" x14ac:dyDescent="0.25">
      <c r="B22" s="26">
        <f>SUM(C22:F22)</f>
        <v>8340</v>
      </c>
      <c r="C22" s="26">
        <f>SUM(C18:C21)</f>
        <v>0</v>
      </c>
      <c r="D22" s="26">
        <f t="shared" ref="D22:F22" si="1">SUM(D18:D21)</f>
        <v>0</v>
      </c>
      <c r="E22" s="26">
        <f t="shared" si="1"/>
        <v>0</v>
      </c>
      <c r="F22" s="26">
        <f t="shared" si="1"/>
        <v>8340</v>
      </c>
    </row>
    <row r="24" spans="1:6" ht="15.75" thickBot="1" x14ac:dyDescent="0.3">
      <c r="A24" t="s">
        <v>133</v>
      </c>
      <c r="B24" s="69">
        <f>SUM(C24:F24)</f>
        <v>5340</v>
      </c>
      <c r="C24" s="69">
        <f>-C14+C22</f>
        <v>-3000</v>
      </c>
      <c r="D24" s="69">
        <f t="shared" ref="D24:F24" si="2">-D14+D22</f>
        <v>0</v>
      </c>
      <c r="E24" s="69">
        <f t="shared" si="2"/>
        <v>0</v>
      </c>
      <c r="F24" s="69">
        <f t="shared" si="2"/>
        <v>8340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ACE8-5639-4DCB-868F-44298F80B58F}">
  <dimension ref="A1:N24"/>
  <sheetViews>
    <sheetView workbookViewId="0">
      <selection activeCell="F29" sqref="F29"/>
    </sheetView>
  </sheetViews>
  <sheetFormatPr defaultRowHeight="15" x14ac:dyDescent="0.25"/>
  <cols>
    <col min="5" max="5" width="12.28515625" customWidth="1"/>
    <col min="6" max="6" width="6.140625" customWidth="1"/>
    <col min="7" max="7" width="11.28515625" customWidth="1"/>
    <col min="9" max="9" width="11.42578125" customWidth="1"/>
    <col min="11" max="11" width="13.28515625" customWidth="1"/>
    <col min="12" max="12" width="4.28515625" customWidth="1"/>
  </cols>
  <sheetData>
    <row r="1" spans="1:14" x14ac:dyDescent="0.25">
      <c r="A1" s="28" t="s">
        <v>102</v>
      </c>
      <c r="M1" s="55">
        <v>43439</v>
      </c>
    </row>
    <row r="2" spans="1:14" x14ac:dyDescent="0.25">
      <c r="C2" s="2"/>
      <c r="D2" s="2"/>
      <c r="E2" s="2"/>
      <c r="F2" s="2"/>
      <c r="G2" s="2"/>
      <c r="H2" s="2"/>
      <c r="I2" s="2"/>
      <c r="J2" s="2"/>
      <c r="K2" s="2"/>
    </row>
    <row r="3" spans="1:14" x14ac:dyDescent="0.25">
      <c r="A3" s="28" t="s">
        <v>103</v>
      </c>
      <c r="C3" s="2"/>
      <c r="D3" s="2"/>
      <c r="E3" s="19"/>
      <c r="F3" s="2"/>
      <c r="G3" s="2"/>
      <c r="H3" s="2"/>
      <c r="I3" s="56" t="s">
        <v>104</v>
      </c>
      <c r="J3" s="2"/>
      <c r="K3" s="2"/>
    </row>
    <row r="4" spans="1:14" x14ac:dyDescent="0.25">
      <c r="C4" s="2"/>
      <c r="D4" s="2"/>
      <c r="E4" s="19" t="s">
        <v>105</v>
      </c>
      <c r="F4" s="2"/>
      <c r="G4" s="2" t="s">
        <v>105</v>
      </c>
      <c r="H4" s="2"/>
      <c r="I4" s="57" t="s">
        <v>94</v>
      </c>
      <c r="J4" s="2"/>
      <c r="K4" s="58" t="s">
        <v>106</v>
      </c>
    </row>
    <row r="5" spans="1:14" x14ac:dyDescent="0.25">
      <c r="C5" s="59"/>
      <c r="D5" s="2"/>
      <c r="E5" s="19" t="s">
        <v>107</v>
      </c>
      <c r="F5" s="2"/>
      <c r="G5" s="2" t="s">
        <v>108</v>
      </c>
      <c r="H5" s="2"/>
      <c r="I5" s="57" t="s">
        <v>109</v>
      </c>
      <c r="J5" s="2"/>
      <c r="K5" s="5" t="s">
        <v>110</v>
      </c>
      <c r="N5" s="45"/>
    </row>
    <row r="6" spans="1:14" x14ac:dyDescent="0.25">
      <c r="C6" s="2"/>
      <c r="D6" s="2"/>
      <c r="E6" s="19"/>
      <c r="F6" s="2"/>
      <c r="G6" s="2"/>
      <c r="H6" s="2"/>
      <c r="I6" s="60"/>
      <c r="J6" s="2"/>
      <c r="K6" s="58" t="s">
        <v>111</v>
      </c>
    </row>
    <row r="7" spans="1:14" x14ac:dyDescent="0.25">
      <c r="C7" s="61"/>
      <c r="D7" s="2"/>
      <c r="E7" s="19"/>
      <c r="F7" s="2"/>
      <c r="G7" s="2"/>
      <c r="H7" s="2"/>
      <c r="I7" s="60"/>
      <c r="J7" s="2"/>
      <c r="K7" s="58" t="s">
        <v>112</v>
      </c>
    </row>
    <row r="8" spans="1:14" x14ac:dyDescent="0.25">
      <c r="C8" s="61"/>
      <c r="D8" s="2"/>
      <c r="E8" s="2"/>
      <c r="F8" s="2"/>
      <c r="G8" s="2"/>
      <c r="H8" s="2"/>
      <c r="I8" s="60"/>
      <c r="J8" s="2"/>
      <c r="K8" s="2"/>
      <c r="N8" s="62"/>
    </row>
    <row r="9" spans="1:14" x14ac:dyDescent="0.25">
      <c r="A9" s="63"/>
      <c r="B9" t="s">
        <v>72</v>
      </c>
      <c r="C9" s="61"/>
      <c r="D9" s="2"/>
      <c r="E9" s="2">
        <v>46318.94</v>
      </c>
      <c r="F9" s="2"/>
      <c r="G9" s="2">
        <v>47532.160000000003</v>
      </c>
      <c r="H9" s="2"/>
      <c r="I9" s="60">
        <v>7128.72</v>
      </c>
      <c r="J9" s="2"/>
      <c r="K9" s="64">
        <f>E9-G9</f>
        <v>-1213.2200000000012</v>
      </c>
      <c r="M9" t="s">
        <v>113</v>
      </c>
      <c r="N9" s="64"/>
    </row>
    <row r="10" spans="1:14" x14ac:dyDescent="0.25">
      <c r="C10" s="61"/>
      <c r="D10" s="2"/>
      <c r="E10" s="2" t="s">
        <v>114</v>
      </c>
      <c r="F10" s="2"/>
      <c r="G10" s="2"/>
      <c r="H10" s="2"/>
      <c r="I10" s="60">
        <v>1463.19</v>
      </c>
      <c r="J10" s="2" t="s">
        <v>115</v>
      </c>
      <c r="K10" s="64"/>
      <c r="M10" t="s">
        <v>116</v>
      </c>
      <c r="N10" s="64"/>
    </row>
    <row r="11" spans="1:14" x14ac:dyDescent="0.25">
      <c r="C11" s="61"/>
      <c r="D11" s="2"/>
      <c r="E11" s="2"/>
      <c r="F11" s="2"/>
      <c r="G11" s="2"/>
      <c r="H11" s="2"/>
      <c r="I11" s="60"/>
      <c r="J11" s="2"/>
      <c r="K11" s="64"/>
      <c r="N11" s="64"/>
    </row>
    <row r="12" spans="1:14" x14ac:dyDescent="0.25">
      <c r="C12" s="61"/>
      <c r="D12" s="2"/>
      <c r="E12" s="2"/>
      <c r="F12" s="2"/>
      <c r="G12" s="2"/>
      <c r="H12" s="2"/>
      <c r="I12" s="60"/>
      <c r="J12" s="2"/>
      <c r="K12" s="64"/>
      <c r="N12" s="64"/>
    </row>
    <row r="13" spans="1:14" x14ac:dyDescent="0.25">
      <c r="C13" s="61"/>
      <c r="D13" s="2"/>
      <c r="E13" s="2"/>
      <c r="F13" s="2"/>
      <c r="G13" s="2"/>
      <c r="H13" s="2"/>
      <c r="I13" s="60"/>
      <c r="J13" s="2"/>
      <c r="K13" s="64"/>
      <c r="N13" s="64"/>
    </row>
    <row r="14" spans="1:14" x14ac:dyDescent="0.25">
      <c r="C14" s="61"/>
      <c r="D14" s="2"/>
      <c r="E14" s="2"/>
      <c r="F14" s="2"/>
      <c r="G14" s="2"/>
      <c r="H14" s="2"/>
      <c r="I14" s="60"/>
      <c r="J14" s="2"/>
      <c r="K14" s="64"/>
      <c r="N14" s="64"/>
    </row>
    <row r="15" spans="1:14" x14ac:dyDescent="0.25">
      <c r="A15" s="28" t="s">
        <v>117</v>
      </c>
      <c r="C15" s="61"/>
      <c r="D15" s="2"/>
      <c r="E15" s="2"/>
      <c r="F15" s="2"/>
      <c r="G15" s="2"/>
      <c r="H15" s="2"/>
      <c r="I15" s="60"/>
      <c r="J15" s="2"/>
      <c r="K15" s="64"/>
      <c r="N15" s="64"/>
    </row>
    <row r="16" spans="1:14" x14ac:dyDescent="0.25">
      <c r="A16" s="63"/>
      <c r="B16" t="s">
        <v>118</v>
      </c>
      <c r="C16" s="61"/>
      <c r="D16" s="2"/>
      <c r="E16" s="2">
        <v>6260</v>
      </c>
      <c r="F16" s="2"/>
      <c r="G16" s="2">
        <v>89</v>
      </c>
      <c r="H16" s="2"/>
      <c r="I16" s="60">
        <v>0</v>
      </c>
      <c r="J16" s="2"/>
      <c r="K16" s="64">
        <f>E16-G16</f>
        <v>6171</v>
      </c>
      <c r="N16" s="64"/>
    </row>
    <row r="17" spans="1:14" x14ac:dyDescent="0.25">
      <c r="A17" s="63"/>
      <c r="C17" s="61"/>
      <c r="D17" s="2"/>
      <c r="E17" s="2"/>
      <c r="F17" s="2"/>
      <c r="G17" s="2"/>
      <c r="H17" s="2"/>
      <c r="I17" s="60"/>
      <c r="J17" s="2"/>
      <c r="K17" s="64"/>
      <c r="N17" s="64"/>
    </row>
    <row r="18" spans="1:14" x14ac:dyDescent="0.25">
      <c r="A18" s="63"/>
      <c r="B18" t="s">
        <v>119</v>
      </c>
      <c r="C18" s="61"/>
      <c r="D18" s="2"/>
      <c r="E18" s="2">
        <v>525.61</v>
      </c>
      <c r="F18" s="2"/>
      <c r="G18" s="2">
        <v>876.01</v>
      </c>
      <c r="H18" s="2"/>
      <c r="I18" s="60">
        <v>0</v>
      </c>
      <c r="J18" s="2"/>
      <c r="K18" s="64">
        <f>E18-G18</f>
        <v>-350.4</v>
      </c>
      <c r="M18" s="21"/>
      <c r="N18" s="64"/>
    </row>
    <row r="19" spans="1:14" x14ac:dyDescent="0.25">
      <c r="C19" s="61"/>
      <c r="D19" s="2"/>
      <c r="E19" s="2"/>
      <c r="F19" s="2"/>
      <c r="G19" s="2"/>
      <c r="H19" s="2"/>
      <c r="I19" s="60"/>
      <c r="J19" s="2"/>
      <c r="K19" s="64"/>
      <c r="N19" s="64"/>
    </row>
    <row r="20" spans="1:14" x14ac:dyDescent="0.25">
      <c r="A20" s="63"/>
      <c r="B20" t="s">
        <v>120</v>
      </c>
      <c r="C20" s="61"/>
      <c r="D20" s="2"/>
      <c r="E20" s="2">
        <v>12449.24</v>
      </c>
      <c r="F20" s="2"/>
      <c r="G20" s="2">
        <f>2559.76+45.6</f>
        <v>2605.36</v>
      </c>
      <c r="H20" s="2"/>
      <c r="I20" s="60">
        <v>45.6</v>
      </c>
      <c r="J20" s="2"/>
      <c r="K20" s="64">
        <f>E20-G20</f>
        <v>9843.8799999999992</v>
      </c>
      <c r="N20" s="64"/>
    </row>
    <row r="21" spans="1:14" x14ac:dyDescent="0.25">
      <c r="C21" s="61"/>
      <c r="D21" s="2"/>
      <c r="E21" s="2"/>
      <c r="F21" s="2"/>
      <c r="G21" s="2"/>
      <c r="H21" s="2"/>
      <c r="I21" s="60"/>
      <c r="J21" s="2"/>
      <c r="K21" s="2"/>
    </row>
    <row r="22" spans="1:14" x14ac:dyDescent="0.25">
      <c r="C22" s="61"/>
      <c r="D22" s="2"/>
      <c r="E22" s="2"/>
      <c r="F22" s="2"/>
      <c r="G22" s="2"/>
      <c r="H22" s="2"/>
      <c r="I22" s="65"/>
      <c r="J22" s="2"/>
      <c r="K22" s="2"/>
      <c r="N22" s="12"/>
    </row>
    <row r="23" spans="1:14" x14ac:dyDescent="0.25">
      <c r="C23" s="61"/>
      <c r="D23" s="2"/>
      <c r="E23" s="2"/>
      <c r="F23" s="2"/>
      <c r="G23" s="2"/>
      <c r="H23" s="2"/>
      <c r="I23" s="2"/>
      <c r="J23" s="2"/>
      <c r="K23" s="2"/>
      <c r="N23" s="12"/>
    </row>
    <row r="24" spans="1:14" x14ac:dyDescent="0.25">
      <c r="C24" s="66"/>
      <c r="D24" s="15"/>
      <c r="N24" s="6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BB19-C464-4789-9A0B-90077FEB984C}">
  <dimension ref="A3:T41"/>
  <sheetViews>
    <sheetView topLeftCell="D7" workbookViewId="0">
      <selection activeCell="A22" sqref="A22"/>
    </sheetView>
  </sheetViews>
  <sheetFormatPr defaultRowHeight="15" x14ac:dyDescent="0.25"/>
  <cols>
    <col min="1" max="1" width="13.5703125" customWidth="1"/>
    <col min="2" max="2" width="24" customWidth="1"/>
    <col min="4" max="4" width="7.28515625" customWidth="1"/>
    <col min="5" max="5" width="7.7109375" customWidth="1"/>
    <col min="6" max="6" width="8.140625" customWidth="1"/>
    <col min="7" max="7" width="7.28515625" customWidth="1"/>
    <col min="8" max="8" width="7.85546875" customWidth="1"/>
    <col min="10" max="11" width="7.28515625" customWidth="1"/>
    <col min="12" max="12" width="7.7109375" customWidth="1"/>
    <col min="13" max="13" width="7.140625" customWidth="1"/>
    <col min="14" max="14" width="7.5703125" customWidth="1"/>
    <col min="15" max="15" width="7.140625" customWidth="1"/>
    <col min="17" max="17" width="3.140625" customWidth="1"/>
    <col min="19" max="19" width="7.28515625" customWidth="1"/>
  </cols>
  <sheetData>
    <row r="3" spans="1:20" x14ac:dyDescent="0.25">
      <c r="B3" t="s">
        <v>0</v>
      </c>
    </row>
    <row r="5" spans="1:20" x14ac:dyDescent="0.25">
      <c r="B5" t="s">
        <v>42</v>
      </c>
      <c r="F5" s="43"/>
    </row>
    <row r="7" spans="1:20" x14ac:dyDescent="0.25">
      <c r="C7" s="44" t="s">
        <v>43</v>
      </c>
      <c r="D7" s="45" t="s">
        <v>44</v>
      </c>
      <c r="E7" s="45" t="s">
        <v>45</v>
      </c>
      <c r="F7" s="45" t="s">
        <v>46</v>
      </c>
      <c r="G7" s="45" t="s">
        <v>47</v>
      </c>
      <c r="H7" s="45" t="s">
        <v>48</v>
      </c>
      <c r="I7" s="45" t="s">
        <v>49</v>
      </c>
      <c r="J7" s="45" t="s">
        <v>50</v>
      </c>
      <c r="K7" s="45" t="s">
        <v>51</v>
      </c>
      <c r="L7" s="45" t="s">
        <v>52</v>
      </c>
      <c r="M7" s="45" t="s">
        <v>53</v>
      </c>
      <c r="N7" s="45" t="s">
        <v>54</v>
      </c>
      <c r="O7" s="45" t="s">
        <v>55</v>
      </c>
      <c r="P7" s="51" t="s">
        <v>99</v>
      </c>
      <c r="R7" t="s">
        <v>56</v>
      </c>
      <c r="S7" t="s">
        <v>57</v>
      </c>
    </row>
    <row r="8" spans="1:20" x14ac:dyDescent="0.25">
      <c r="C8" s="46" t="s">
        <v>58</v>
      </c>
      <c r="P8" s="51" t="s">
        <v>100</v>
      </c>
    </row>
    <row r="9" spans="1:20" x14ac:dyDescent="0.25">
      <c r="C9" s="46" t="s">
        <v>59</v>
      </c>
      <c r="P9" s="51" t="s">
        <v>59</v>
      </c>
      <c r="Q9" s="45"/>
      <c r="R9" s="45" t="s">
        <v>59</v>
      </c>
    </row>
    <row r="10" spans="1:20" x14ac:dyDescent="0.25">
      <c r="A10" t="s">
        <v>60</v>
      </c>
      <c r="B10" t="s">
        <v>61</v>
      </c>
      <c r="C10" s="46">
        <v>2000</v>
      </c>
      <c r="P10" s="52">
        <f>SUM(D10:O10)</f>
        <v>0</v>
      </c>
      <c r="R10">
        <v>0</v>
      </c>
    </row>
    <row r="11" spans="1:20" x14ac:dyDescent="0.25">
      <c r="A11" t="s">
        <v>135</v>
      </c>
      <c r="B11" t="s">
        <v>62</v>
      </c>
      <c r="C11" s="46">
        <v>1000</v>
      </c>
      <c r="K11">
        <v>1000</v>
      </c>
      <c r="P11" s="52">
        <f>SUM(D11:O11)</f>
        <v>1000</v>
      </c>
      <c r="R11">
        <v>0</v>
      </c>
      <c r="T11" t="s">
        <v>63</v>
      </c>
    </row>
    <row r="12" spans="1:20" x14ac:dyDescent="0.25">
      <c r="B12" t="s">
        <v>64</v>
      </c>
      <c r="C12" s="46">
        <v>1000</v>
      </c>
      <c r="P12" s="52">
        <f t="shared" ref="P12:P36" si="0">SUM(D12:O12)</f>
        <v>0</v>
      </c>
      <c r="R12">
        <v>0</v>
      </c>
      <c r="T12" t="s">
        <v>65</v>
      </c>
    </row>
    <row r="13" spans="1:20" x14ac:dyDescent="0.25">
      <c r="B13" t="s">
        <v>66</v>
      </c>
      <c r="C13" s="46">
        <v>150</v>
      </c>
      <c r="K13">
        <v>100</v>
      </c>
      <c r="P13" s="52">
        <f t="shared" si="0"/>
        <v>100</v>
      </c>
      <c r="R13">
        <v>50</v>
      </c>
      <c r="T13" t="s">
        <v>67</v>
      </c>
    </row>
    <row r="14" spans="1:20" x14ac:dyDescent="0.25">
      <c r="B14" t="s">
        <v>68</v>
      </c>
      <c r="C14" s="46">
        <v>0</v>
      </c>
      <c r="P14" s="52">
        <f t="shared" si="0"/>
        <v>0</v>
      </c>
      <c r="R14">
        <v>0</v>
      </c>
      <c r="T14" t="s">
        <v>69</v>
      </c>
    </row>
    <row r="15" spans="1:20" x14ac:dyDescent="0.25">
      <c r="B15" t="s">
        <v>70</v>
      </c>
      <c r="C15" s="46">
        <v>450</v>
      </c>
      <c r="P15" s="52">
        <f t="shared" si="0"/>
        <v>0</v>
      </c>
      <c r="R15">
        <v>0</v>
      </c>
      <c r="T15" t="s">
        <v>71</v>
      </c>
    </row>
    <row r="16" spans="1:20" x14ac:dyDescent="0.25">
      <c r="B16" t="s">
        <v>72</v>
      </c>
      <c r="C16" s="46">
        <v>1000</v>
      </c>
      <c r="K16">
        <v>1000</v>
      </c>
      <c r="P16" s="52">
        <f t="shared" si="0"/>
        <v>1000</v>
      </c>
      <c r="R16">
        <v>0</v>
      </c>
    </row>
    <row r="17" spans="1:20" x14ac:dyDescent="0.25">
      <c r="B17" t="s">
        <v>73</v>
      </c>
      <c r="C17" s="46">
        <v>500</v>
      </c>
      <c r="K17">
        <v>214</v>
      </c>
      <c r="P17" s="52">
        <f t="shared" si="0"/>
        <v>214</v>
      </c>
      <c r="R17">
        <v>286</v>
      </c>
    </row>
    <row r="18" spans="1:20" x14ac:dyDescent="0.25">
      <c r="B18" t="s">
        <v>74</v>
      </c>
      <c r="C18" s="46">
        <v>700</v>
      </c>
      <c r="F18">
        <v>795</v>
      </c>
      <c r="P18" s="52">
        <f t="shared" si="0"/>
        <v>795</v>
      </c>
      <c r="R18">
        <v>-95</v>
      </c>
    </row>
    <row r="19" spans="1:20" x14ac:dyDescent="0.25">
      <c r="B19" t="s">
        <v>75</v>
      </c>
      <c r="C19" s="46">
        <v>2200</v>
      </c>
      <c r="F19">
        <v>493.8</v>
      </c>
      <c r="I19">
        <v>996.42</v>
      </c>
      <c r="P19" s="52">
        <f t="shared" si="0"/>
        <v>1490.22</v>
      </c>
      <c r="R19">
        <v>710</v>
      </c>
    </row>
    <row r="20" spans="1:20" x14ac:dyDescent="0.25">
      <c r="B20" t="s">
        <v>76</v>
      </c>
      <c r="C20" s="46">
        <v>150</v>
      </c>
      <c r="D20">
        <v>31.4</v>
      </c>
      <c r="H20">
        <v>32.74</v>
      </c>
      <c r="K20">
        <v>32.74</v>
      </c>
      <c r="P20" s="52">
        <f t="shared" si="0"/>
        <v>96.88</v>
      </c>
      <c r="R20">
        <v>53</v>
      </c>
    </row>
    <row r="21" spans="1:20" x14ac:dyDescent="0.25">
      <c r="B21" s="47" t="s">
        <v>77</v>
      </c>
      <c r="C21" s="46">
        <v>0</v>
      </c>
      <c r="P21" s="52">
        <f t="shared" si="0"/>
        <v>0</v>
      </c>
      <c r="R21">
        <v>0</v>
      </c>
    </row>
    <row r="22" spans="1:20" x14ac:dyDescent="0.25">
      <c r="A22" t="s">
        <v>78</v>
      </c>
      <c r="B22" t="s">
        <v>79</v>
      </c>
      <c r="C22" s="46">
        <v>300</v>
      </c>
      <c r="F22">
        <v>180</v>
      </c>
      <c r="J22">
        <v>273.60000000000002</v>
      </c>
      <c r="P22" s="52">
        <f t="shared" si="0"/>
        <v>453.6</v>
      </c>
      <c r="R22">
        <v>-153.6</v>
      </c>
    </row>
    <row r="23" spans="1:20" x14ac:dyDescent="0.25">
      <c r="B23" t="s">
        <v>80</v>
      </c>
      <c r="C23" s="46">
        <v>4821</v>
      </c>
      <c r="D23">
        <v>397.94</v>
      </c>
      <c r="E23">
        <v>405.9</v>
      </c>
      <c r="F23">
        <v>405.9</v>
      </c>
      <c r="G23">
        <v>405.9</v>
      </c>
      <c r="I23">
        <v>811.8</v>
      </c>
      <c r="J23">
        <v>405.9</v>
      </c>
      <c r="K23">
        <v>405.9</v>
      </c>
      <c r="P23" s="52">
        <f t="shared" si="0"/>
        <v>3239.24</v>
      </c>
      <c r="R23">
        <v>1581</v>
      </c>
      <c r="T23" t="s">
        <v>81</v>
      </c>
    </row>
    <row r="24" spans="1:20" x14ac:dyDescent="0.25">
      <c r="B24" t="s">
        <v>82</v>
      </c>
      <c r="C24" s="46">
        <v>1100</v>
      </c>
      <c r="E24">
        <v>905</v>
      </c>
      <c r="P24" s="52">
        <f t="shared" si="0"/>
        <v>905</v>
      </c>
      <c r="R24">
        <v>195</v>
      </c>
      <c r="T24" t="s">
        <v>83</v>
      </c>
    </row>
    <row r="25" spans="1:20" x14ac:dyDescent="0.25">
      <c r="C25" s="46"/>
      <c r="P25" s="52">
        <f t="shared" si="0"/>
        <v>0</v>
      </c>
    </row>
    <row r="26" spans="1:20" x14ac:dyDescent="0.25">
      <c r="B26" t="s">
        <v>84</v>
      </c>
      <c r="C26" s="46">
        <v>150</v>
      </c>
      <c r="D26">
        <v>55</v>
      </c>
      <c r="I26">
        <v>80</v>
      </c>
      <c r="J26">
        <v>35</v>
      </c>
      <c r="P26" s="52">
        <f t="shared" si="0"/>
        <v>170</v>
      </c>
      <c r="R26">
        <v>-20</v>
      </c>
    </row>
    <row r="27" spans="1:20" x14ac:dyDescent="0.25">
      <c r="B27" t="s">
        <v>85</v>
      </c>
      <c r="C27" s="46">
        <v>300</v>
      </c>
      <c r="I27">
        <v>40</v>
      </c>
      <c r="P27" s="52">
        <f t="shared" si="0"/>
        <v>40</v>
      </c>
      <c r="R27">
        <v>260</v>
      </c>
    </row>
    <row r="28" spans="1:20" x14ac:dyDescent="0.25">
      <c r="B28" t="s">
        <v>86</v>
      </c>
      <c r="C28" s="46">
        <v>100</v>
      </c>
      <c r="F28">
        <v>29.12</v>
      </c>
      <c r="P28" s="52">
        <f t="shared" si="0"/>
        <v>29.12</v>
      </c>
      <c r="R28">
        <v>71</v>
      </c>
    </row>
    <row r="29" spans="1:20" x14ac:dyDescent="0.25">
      <c r="B29" t="s">
        <v>87</v>
      </c>
      <c r="C29" s="46">
        <v>500</v>
      </c>
      <c r="D29">
        <v>40.4</v>
      </c>
      <c r="E29">
        <v>107.4</v>
      </c>
      <c r="F29">
        <v>126.65</v>
      </c>
      <c r="G29">
        <v>20.8</v>
      </c>
      <c r="I29">
        <v>36.799999999999997</v>
      </c>
      <c r="J29">
        <v>84.39</v>
      </c>
      <c r="K29">
        <v>24.89</v>
      </c>
      <c r="P29" s="52">
        <f t="shared" si="0"/>
        <v>441.33000000000004</v>
      </c>
      <c r="R29">
        <v>59</v>
      </c>
    </row>
    <row r="30" spans="1:20" x14ac:dyDescent="0.25">
      <c r="B30" t="s">
        <v>88</v>
      </c>
      <c r="C30" s="46">
        <v>350</v>
      </c>
      <c r="E30">
        <v>180</v>
      </c>
      <c r="P30" s="52">
        <f t="shared" si="0"/>
        <v>180</v>
      </c>
      <c r="R30">
        <v>170</v>
      </c>
    </row>
    <row r="31" spans="1:20" x14ac:dyDescent="0.25">
      <c r="B31" t="s">
        <v>89</v>
      </c>
      <c r="C31" s="46">
        <v>100</v>
      </c>
      <c r="D31">
        <v>95.88</v>
      </c>
      <c r="G31">
        <v>228.75</v>
      </c>
      <c r="P31" s="52">
        <f t="shared" si="0"/>
        <v>324.63</v>
      </c>
      <c r="R31">
        <v>-225</v>
      </c>
    </row>
    <row r="32" spans="1:20" x14ac:dyDescent="0.25">
      <c r="B32" t="s">
        <v>90</v>
      </c>
      <c r="C32" s="46">
        <v>400</v>
      </c>
      <c r="P32" s="52">
        <f t="shared" si="0"/>
        <v>0</v>
      </c>
      <c r="R32">
        <v>0</v>
      </c>
    </row>
    <row r="33" spans="2:18" x14ac:dyDescent="0.25">
      <c r="B33" t="s">
        <v>91</v>
      </c>
      <c r="C33" s="46">
        <v>0</v>
      </c>
      <c r="P33" s="52">
        <f t="shared" si="0"/>
        <v>0</v>
      </c>
      <c r="R33">
        <v>0</v>
      </c>
    </row>
    <row r="34" spans="2:18" x14ac:dyDescent="0.25">
      <c r="B34" t="s">
        <v>92</v>
      </c>
      <c r="C34" s="46">
        <v>2630</v>
      </c>
      <c r="E34">
        <v>1315</v>
      </c>
      <c r="K34">
        <v>1315</v>
      </c>
      <c r="P34" s="52">
        <f t="shared" si="0"/>
        <v>2630</v>
      </c>
      <c r="R34">
        <v>0</v>
      </c>
    </row>
    <row r="35" spans="2:18" x14ac:dyDescent="0.25">
      <c r="B35" t="s">
        <v>93</v>
      </c>
      <c r="C35" s="46">
        <v>0</v>
      </c>
      <c r="E35">
        <v>228</v>
      </c>
      <c r="P35" s="52">
        <f t="shared" si="0"/>
        <v>228</v>
      </c>
      <c r="R35">
        <v>0</v>
      </c>
    </row>
    <row r="36" spans="2:18" x14ac:dyDescent="0.25">
      <c r="B36" t="s">
        <v>94</v>
      </c>
      <c r="C36" s="46">
        <v>0</v>
      </c>
      <c r="P36" s="52">
        <f t="shared" si="0"/>
        <v>0</v>
      </c>
      <c r="R36">
        <v>0</v>
      </c>
    </row>
    <row r="37" spans="2:18" x14ac:dyDescent="0.25">
      <c r="B37" t="s">
        <v>77</v>
      </c>
      <c r="C37" s="48">
        <f>SUM(C10:C36)</f>
        <v>19901</v>
      </c>
      <c r="D37" s="23">
        <f>SUM(D10:D36)</f>
        <v>620.62</v>
      </c>
      <c r="E37" s="23">
        <f t="shared" ref="E37:O37" si="1">SUM(E10:E36)</f>
        <v>3141.3</v>
      </c>
      <c r="F37" s="23">
        <f t="shared" si="1"/>
        <v>2030.4699999999998</v>
      </c>
      <c r="G37" s="23">
        <f t="shared" si="1"/>
        <v>655.45</v>
      </c>
      <c r="H37" s="23">
        <f t="shared" si="1"/>
        <v>32.74</v>
      </c>
      <c r="I37" s="23">
        <f t="shared" si="1"/>
        <v>1965.0199999999998</v>
      </c>
      <c r="J37" s="23">
        <f t="shared" si="1"/>
        <v>798.89</v>
      </c>
      <c r="K37" s="23">
        <f t="shared" si="1"/>
        <v>4092.5299999999997</v>
      </c>
      <c r="L37" s="23">
        <f t="shared" si="1"/>
        <v>0</v>
      </c>
      <c r="M37" s="23">
        <f t="shared" si="1"/>
        <v>0</v>
      </c>
      <c r="N37" s="23">
        <f t="shared" si="1"/>
        <v>0</v>
      </c>
      <c r="O37" s="23">
        <f t="shared" si="1"/>
        <v>0</v>
      </c>
      <c r="P37" s="53">
        <f>SUM(P10:P36)</f>
        <v>13337.02</v>
      </c>
      <c r="R37" s="23">
        <f>SUM(R10:R36)</f>
        <v>2941.4</v>
      </c>
    </row>
    <row r="38" spans="2:18" x14ac:dyDescent="0.25">
      <c r="B38" t="s">
        <v>95</v>
      </c>
    </row>
    <row r="39" spans="2:18" x14ac:dyDescent="0.25">
      <c r="C39" s="49" t="s">
        <v>96</v>
      </c>
      <c r="D39" s="50">
        <f>SUM(D37:K37)</f>
        <v>13337.019999999997</v>
      </c>
    </row>
    <row r="41" spans="2:18" x14ac:dyDescent="0.25">
      <c r="B41" s="54" t="s">
        <v>101</v>
      </c>
      <c r="C41" t="s">
        <v>97</v>
      </c>
      <c r="D41">
        <f>C37-D39</f>
        <v>6563.9800000000032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6288F-3D7E-4223-8F38-ECB7C007B5D8}">
  <dimension ref="A1:F49"/>
  <sheetViews>
    <sheetView topLeftCell="A14" workbookViewId="0">
      <selection activeCell="C4" sqref="C4"/>
    </sheetView>
  </sheetViews>
  <sheetFormatPr defaultRowHeight="15" x14ac:dyDescent="0.25"/>
  <cols>
    <col min="1" max="1" width="33.85546875" customWidth="1"/>
    <col min="2" max="2" width="4.85546875" customWidth="1"/>
    <col min="3" max="3" width="14" customWidth="1"/>
    <col min="6" max="6" width="11.7109375" customWidth="1"/>
  </cols>
  <sheetData>
    <row r="1" spans="1:6" ht="21" x14ac:dyDescent="0.35">
      <c r="A1" s="1" t="s">
        <v>0</v>
      </c>
      <c r="B1" s="1"/>
      <c r="C1" s="1"/>
      <c r="D1" s="1"/>
      <c r="E1" s="1"/>
      <c r="F1" s="2"/>
    </row>
    <row r="2" spans="1:6" ht="21" x14ac:dyDescent="0.35">
      <c r="A2" s="1"/>
      <c r="B2" s="1"/>
      <c r="C2" s="1"/>
      <c r="D2" s="1"/>
      <c r="E2" s="1"/>
      <c r="F2" s="2"/>
    </row>
    <row r="3" spans="1:6" x14ac:dyDescent="0.25">
      <c r="A3" s="28" t="s">
        <v>9</v>
      </c>
      <c r="F3" s="2"/>
    </row>
    <row r="4" spans="1:6" x14ac:dyDescent="0.25">
      <c r="F4" s="2"/>
    </row>
    <row r="5" spans="1:6" x14ac:dyDescent="0.25">
      <c r="A5" t="s">
        <v>10</v>
      </c>
      <c r="F5" s="20">
        <v>31700.799999999999</v>
      </c>
    </row>
    <row r="6" spans="1:6" x14ac:dyDescent="0.25">
      <c r="E6" s="4"/>
      <c r="F6" s="5"/>
    </row>
    <row r="7" spans="1:6" x14ac:dyDescent="0.25">
      <c r="A7" t="s">
        <v>11</v>
      </c>
      <c r="E7" s="4"/>
      <c r="F7" s="5"/>
    </row>
    <row r="8" spans="1:6" x14ac:dyDescent="0.25">
      <c r="E8" s="4"/>
      <c r="F8" s="5"/>
    </row>
    <row r="9" spans="1:6" x14ac:dyDescent="0.25">
      <c r="A9" s="6" t="s">
        <v>16</v>
      </c>
      <c r="D9">
        <v>490.29</v>
      </c>
      <c r="F9" s="2"/>
    </row>
    <row r="10" spans="1:6" x14ac:dyDescent="0.25">
      <c r="A10" s="6" t="s">
        <v>17</v>
      </c>
      <c r="D10" s="21">
        <v>273.60000000000002</v>
      </c>
      <c r="F10" s="2"/>
    </row>
    <row r="11" spans="1:6" x14ac:dyDescent="0.25">
      <c r="A11" s="6"/>
      <c r="F11" s="2"/>
    </row>
    <row r="12" spans="1:6" x14ac:dyDescent="0.25">
      <c r="A12" s="6"/>
      <c r="D12" s="23">
        <f>SUM(D9:D11)</f>
        <v>763.8900000000001</v>
      </c>
      <c r="F12" s="19"/>
    </row>
    <row r="13" spans="1:6" x14ac:dyDescent="0.25">
      <c r="A13" s="6"/>
      <c r="F13" s="2"/>
    </row>
    <row r="14" spans="1:6" x14ac:dyDescent="0.25">
      <c r="C14" s="27" t="s">
        <v>1</v>
      </c>
      <c r="D14" s="24"/>
      <c r="E14" s="24"/>
      <c r="F14" s="25">
        <f>D12</f>
        <v>763.8900000000001</v>
      </c>
    </row>
    <row r="15" spans="1:6" x14ac:dyDescent="0.25">
      <c r="F15" s="2">
        <f>F5-F14</f>
        <v>30936.91</v>
      </c>
    </row>
    <row r="16" spans="1:6" x14ac:dyDescent="0.25">
      <c r="A16" t="s">
        <v>12</v>
      </c>
      <c r="E16" s="4"/>
      <c r="F16" s="5"/>
    </row>
    <row r="17" spans="1:6" x14ac:dyDescent="0.25">
      <c r="E17" s="4"/>
      <c r="F17" s="5"/>
    </row>
    <row r="18" spans="1:6" x14ac:dyDescent="0.25">
      <c r="A18" s="9" t="s">
        <v>13</v>
      </c>
      <c r="D18" s="21">
        <v>87.6</v>
      </c>
      <c r="E18" s="4"/>
      <c r="F18" s="5"/>
    </row>
    <row r="19" spans="1:6" x14ac:dyDescent="0.25">
      <c r="A19" s="9" t="s">
        <v>13</v>
      </c>
      <c r="D19" s="21">
        <v>87.6</v>
      </c>
      <c r="E19" s="4"/>
      <c r="F19" s="2"/>
    </row>
    <row r="20" spans="1:6" x14ac:dyDescent="0.25">
      <c r="A20" s="9" t="s">
        <v>15</v>
      </c>
      <c r="D20" s="21">
        <v>5</v>
      </c>
      <c r="E20" s="4"/>
      <c r="F20" s="2"/>
    </row>
    <row r="21" spans="1:6" x14ac:dyDescent="0.25">
      <c r="A21" s="9" t="s">
        <v>14</v>
      </c>
      <c r="D21" s="22">
        <v>5</v>
      </c>
      <c r="E21" s="4"/>
      <c r="F21" s="2"/>
    </row>
    <row r="22" spans="1:6" x14ac:dyDescent="0.25">
      <c r="A22" s="9"/>
      <c r="D22" s="26">
        <f>SUM(D18:D21)</f>
        <v>185.2</v>
      </c>
      <c r="E22" s="4"/>
      <c r="F22" s="2"/>
    </row>
    <row r="23" spans="1:6" x14ac:dyDescent="0.25">
      <c r="A23" s="9"/>
      <c r="E23" s="4"/>
      <c r="F23" s="2"/>
    </row>
    <row r="24" spans="1:6" x14ac:dyDescent="0.25">
      <c r="C24" s="28" t="s">
        <v>2</v>
      </c>
      <c r="F24" s="2">
        <f>D22</f>
        <v>185.2</v>
      </c>
    </row>
    <row r="25" spans="1:6" x14ac:dyDescent="0.25">
      <c r="C25" s="28"/>
      <c r="F25" s="2"/>
    </row>
    <row r="26" spans="1:6" x14ac:dyDescent="0.25">
      <c r="C26" s="28" t="s">
        <v>19</v>
      </c>
      <c r="F26" s="29">
        <f>F5-F14+F24</f>
        <v>31122.11</v>
      </c>
    </row>
    <row r="27" spans="1:6" x14ac:dyDescent="0.25">
      <c r="C27" s="28"/>
      <c r="F27" s="2"/>
    </row>
    <row r="28" spans="1:6" x14ac:dyDescent="0.25">
      <c r="C28" s="28" t="s">
        <v>18</v>
      </c>
      <c r="F28" s="30">
        <v>31122.11</v>
      </c>
    </row>
    <row r="29" spans="1:6" x14ac:dyDescent="0.25">
      <c r="C29" s="28"/>
      <c r="F29" s="10"/>
    </row>
    <row r="30" spans="1:6" x14ac:dyDescent="0.25">
      <c r="A30" s="11"/>
      <c r="B30" s="12"/>
      <c r="C30" s="32" t="s">
        <v>3</v>
      </c>
      <c r="D30" s="13"/>
      <c r="E30" s="14"/>
      <c r="F30" s="15">
        <v>0</v>
      </c>
    </row>
    <row r="31" spans="1:6" x14ac:dyDescent="0.25">
      <c r="A31" s="11"/>
      <c r="B31" s="12"/>
      <c r="C31" s="13"/>
      <c r="D31" s="13"/>
      <c r="E31" s="14"/>
      <c r="F31" s="15"/>
    </row>
    <row r="32" spans="1:6" x14ac:dyDescent="0.25">
      <c r="A32" s="12"/>
      <c r="B32" s="11"/>
      <c r="C32" s="12"/>
      <c r="D32" s="12"/>
      <c r="E32" s="12"/>
      <c r="F32" s="31">
        <f>F28-F30</f>
        <v>31122.11</v>
      </c>
    </row>
    <row r="33" spans="1:6" x14ac:dyDescent="0.25">
      <c r="A33" s="33" t="s">
        <v>4</v>
      </c>
      <c r="C33" s="12"/>
      <c r="F33" s="2"/>
    </row>
    <row r="34" spans="1:6" x14ac:dyDescent="0.25">
      <c r="A34" s="7"/>
      <c r="C34" s="12"/>
      <c r="F34" s="2">
        <v>0</v>
      </c>
    </row>
    <row r="35" spans="1:6" x14ac:dyDescent="0.25">
      <c r="A35" s="7"/>
      <c r="C35" s="12"/>
      <c r="F35" s="34">
        <v>0</v>
      </c>
    </row>
    <row r="36" spans="1:6" ht="15.75" thickBot="1" x14ac:dyDescent="0.3">
      <c r="F36" s="2">
        <f>SUM(F34:F35)</f>
        <v>0</v>
      </c>
    </row>
    <row r="37" spans="1:6" ht="15.75" thickBot="1" x14ac:dyDescent="0.3">
      <c r="C37" s="2"/>
      <c r="F37" s="35">
        <f>F32-F36</f>
        <v>31122.11</v>
      </c>
    </row>
    <row r="38" spans="1:6" x14ac:dyDescent="0.25">
      <c r="A38" s="17"/>
      <c r="F38" s="2"/>
    </row>
    <row r="39" spans="1:6" x14ac:dyDescent="0.25">
      <c r="A39" s="17" t="s">
        <v>22</v>
      </c>
      <c r="F39" s="2"/>
    </row>
    <row r="40" spans="1:6" x14ac:dyDescent="0.25">
      <c r="A40" s="12" t="s">
        <v>5</v>
      </c>
      <c r="B40" s="12"/>
      <c r="C40" s="12"/>
      <c r="D40" s="12"/>
      <c r="E40" s="18"/>
      <c r="F40" s="3">
        <v>37260.53</v>
      </c>
    </row>
    <row r="41" spans="1:6" x14ac:dyDescent="0.25">
      <c r="A41" s="12" t="s">
        <v>6</v>
      </c>
      <c r="B41" s="12"/>
      <c r="C41" s="12"/>
      <c r="D41" s="12"/>
      <c r="E41" s="12"/>
      <c r="F41" s="2">
        <v>50277.46</v>
      </c>
    </row>
    <row r="42" spans="1:6" x14ac:dyDescent="0.25">
      <c r="A42" s="12" t="s">
        <v>7</v>
      </c>
      <c r="B42" s="12"/>
      <c r="C42" s="12"/>
      <c r="D42" s="12"/>
      <c r="E42" s="12"/>
      <c r="F42" s="8">
        <v>-56415.88</v>
      </c>
    </row>
    <row r="43" spans="1:6" ht="15.75" thickBot="1" x14ac:dyDescent="0.3">
      <c r="A43" s="16"/>
      <c r="B43" s="12"/>
      <c r="C43" s="11"/>
      <c r="F43" s="19"/>
    </row>
    <row r="44" spans="1:6" ht="15.75" thickBot="1" x14ac:dyDescent="0.3">
      <c r="A44" s="16" t="s">
        <v>8</v>
      </c>
      <c r="C44" s="36">
        <v>43409</v>
      </c>
      <c r="F44" s="38">
        <f>F40+F41+F42</f>
        <v>31122.109999999993</v>
      </c>
    </row>
    <row r="45" spans="1:6" x14ac:dyDescent="0.25">
      <c r="A45" s="16"/>
      <c r="C45" s="9"/>
      <c r="F45" s="2"/>
    </row>
    <row r="46" spans="1:6" x14ac:dyDescent="0.25">
      <c r="A46" s="37"/>
      <c r="B46" s="12"/>
      <c r="C46" s="12"/>
      <c r="D46" s="12"/>
      <c r="E46" s="12"/>
      <c r="F46" s="19"/>
    </row>
    <row r="47" spans="1:6" x14ac:dyDescent="0.25">
      <c r="A47" s="12"/>
      <c r="B47" s="12"/>
      <c r="C47" s="12"/>
      <c r="D47" s="12"/>
      <c r="E47" s="12"/>
      <c r="F47" s="19"/>
    </row>
    <row r="48" spans="1:6" x14ac:dyDescent="0.25">
      <c r="A48" s="2" t="s">
        <v>20</v>
      </c>
    </row>
    <row r="49" spans="1:1" x14ac:dyDescent="0.25">
      <c r="A49" s="16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 dec 18 BANK REC</vt:lpstr>
      <vt:lpstr>bank balance allocation</vt:lpstr>
      <vt:lpstr>earmarked  inc &amp; exp</vt:lpstr>
      <vt:lpstr>Earmarked  expenditure</vt:lpstr>
      <vt:lpstr>Estimated expenditure</vt:lpstr>
      <vt:lpstr>3 nov 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2018-12-05T12:01:36Z</cp:lastPrinted>
  <dcterms:created xsi:type="dcterms:W3CDTF">2018-10-03T11:01:34Z</dcterms:created>
  <dcterms:modified xsi:type="dcterms:W3CDTF">2018-12-05T12:15:12Z</dcterms:modified>
</cp:coreProperties>
</file>