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9-2020\2019-2020\"/>
    </mc:Choice>
  </mc:AlternateContent>
  <xr:revisionPtr revIDLastSave="0" documentId="13_ncr:1_{216C0114-78A1-4EF5-9D5F-960615D5D2C2}" xr6:coauthVersionLast="44" xr6:coauthVersionMax="44" xr10:uidLastSave="{00000000-0000-0000-0000-000000000000}"/>
  <bookViews>
    <workbookView xWindow="5130" yWindow="3045" windowWidth="15360" windowHeight="7875" activeTab="2" xr2:uid="{4F561ED1-9B48-4F5A-8835-994336C36E05}"/>
  </bookViews>
  <sheets>
    <sheet name="Expenditure profile" sheetId="1" r:id="rId1"/>
    <sheet name="Expenditure Other" sheetId="2" r:id="rId2"/>
    <sheet name="Bank Reconcilia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8" i="3" l="1"/>
  <c r="F52" i="3"/>
  <c r="F45" i="3"/>
  <c r="F40" i="3"/>
  <c r="F57" i="3" s="1"/>
  <c r="F60" i="3" s="1"/>
  <c r="F23" i="3"/>
  <c r="F46" i="3" s="1"/>
  <c r="F53" i="3" s="1"/>
  <c r="F41" i="3" l="1"/>
  <c r="F21" i="1"/>
  <c r="F38" i="1" s="1"/>
  <c r="G21" i="1"/>
  <c r="H21" i="1"/>
  <c r="I21" i="1"/>
  <c r="J21" i="1"/>
  <c r="J38" i="1" s="1"/>
  <c r="K21" i="1"/>
  <c r="K38" i="1" s="1"/>
  <c r="L21" i="1"/>
  <c r="M21" i="1"/>
  <c r="N21" i="1"/>
  <c r="N38" i="1" s="1"/>
  <c r="O21" i="1"/>
  <c r="O38" i="1" s="1"/>
  <c r="H38" i="1"/>
  <c r="I38" i="1"/>
  <c r="L38" i="1"/>
  <c r="M38" i="1"/>
  <c r="F37" i="1"/>
  <c r="G37" i="1"/>
  <c r="H37" i="1"/>
  <c r="I37" i="1"/>
  <c r="J37" i="1"/>
  <c r="K37" i="1"/>
  <c r="L37" i="1"/>
  <c r="M37" i="1"/>
  <c r="N37" i="1"/>
  <c r="O37" i="1"/>
  <c r="G38" i="1" l="1"/>
  <c r="E37" i="1" l="1"/>
  <c r="D37" i="1"/>
  <c r="E21" i="1"/>
  <c r="E38" i="1" s="1"/>
  <c r="D21" i="1"/>
  <c r="D38" i="1" s="1"/>
  <c r="J15" i="2"/>
  <c r="J13" i="2"/>
  <c r="I13" i="2"/>
  <c r="J12" i="2"/>
  <c r="I12" i="2"/>
  <c r="J5" i="2"/>
  <c r="I5" i="2"/>
</calcChain>
</file>

<file path=xl/sharedStrings.xml><?xml version="1.0" encoding="utf-8"?>
<sst xmlns="http://schemas.openxmlformats.org/spreadsheetml/2006/main" count="100" uniqueCount="95">
  <si>
    <t xml:space="preserve">Tetsworth Parish Council </t>
  </si>
  <si>
    <t>Estimate of Expenditure year ending 31st March 2020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</si>
  <si>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</si>
  <si>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</si>
  <si>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</si>
  <si>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</si>
  <si>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</si>
  <si>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</si>
  <si>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</si>
  <si>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</si>
  <si>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</si>
  <si>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</si>
  <si>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</si>
  <si>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</si>
  <si>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</si>
  <si>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Actual to</t>
  </si>
  <si>
    <t>Variance</t>
  </si>
  <si>
    <t>To proof</t>
  </si>
  <si>
    <t>2019/20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</si>
  <si>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</si>
  <si>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</si>
  <si>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</si>
  <si>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</si>
  <si>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</si>
  <si>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</si>
  <si>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</si>
  <si>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Forest School</t>
  </si>
  <si>
    <t>Enhancement of village</t>
  </si>
  <si>
    <t>PATCH</t>
  </si>
  <si>
    <t>Skate park</t>
  </si>
  <si>
    <t>Contractor Maintenance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</si>
  <si>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</si>
  <si>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</si>
  <si>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</si>
  <si>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</si>
  <si>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</si>
  <si>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</si>
  <si>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</si>
  <si>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</si>
  <si>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</si>
  <si>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</si>
  <si>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</si>
  <si>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</si>
  <si>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</si>
  <si>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</si>
  <si>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</si>
  <si>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</si>
  <si>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GRAND TOTAL</t>
  </si>
  <si>
    <t>Cheques/payments cleared since previous meeting</t>
  </si>
  <si>
    <t>Total expenditure</t>
  </si>
  <si>
    <t>Receipts since previous meeting</t>
  </si>
  <si>
    <t>Total income this month</t>
  </si>
  <si>
    <t>Bank statement</t>
  </si>
  <si>
    <t>Total uncleared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</si>
  <si>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</si>
  <si>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</si>
  <si>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</si>
  <si>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</si>
  <si>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</si>
  <si>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</si>
  <si>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Earmarked Funds</t>
  </si>
  <si>
    <t>Play Area</t>
  </si>
  <si>
    <t>Travellers Appeal</t>
  </si>
  <si>
    <t>NP</t>
  </si>
  <si>
    <t>Assuming VAT recovery</t>
  </si>
  <si>
    <t>Earmarked funds budget</t>
  </si>
  <si>
    <t>Opening balance</t>
  </si>
  <si>
    <t>INCOME</t>
  </si>
  <si>
    <t>EXPENDITURE</t>
  </si>
  <si>
    <t>VAT</t>
  </si>
  <si>
    <t>Over/under spend excl VAT</t>
  </si>
  <si>
    <t xml:space="preserve"> Closing Balance to carry over</t>
  </si>
  <si>
    <t>Play Area/Skate Ramp</t>
  </si>
  <si>
    <t>External budgets</t>
  </si>
  <si>
    <t>Planning appeal</t>
  </si>
  <si>
    <t>TSSC insurance</t>
  </si>
  <si>
    <t>Neighbourhood Plan</t>
  </si>
  <si>
    <t>Bank Reconciliation 1st Aug 2019</t>
  </si>
  <si>
    <t>Opening Balance as at 1st July</t>
  </si>
  <si>
    <t>Opening balance as at 1st July 2019</t>
  </si>
  <si>
    <t>Closing balance as per Cash book 30/07/2019</t>
  </si>
  <si>
    <t>(TSSC to pay back their £888.09 insurance in monthly installments  x 12 )</t>
  </si>
  <si>
    <t>DTC</t>
  </si>
  <si>
    <t>Computer Assitance</t>
  </si>
  <si>
    <t>SODC Election Fee</t>
  </si>
  <si>
    <t>H. Croxford</t>
  </si>
  <si>
    <t>SKP Solutions</t>
  </si>
  <si>
    <t>Sue Rufus</t>
  </si>
  <si>
    <t>TSSC Late Insurance Payment</t>
  </si>
  <si>
    <t>Deposit - ? Donation</t>
  </si>
  <si>
    <t>HMRC for HC</t>
  </si>
  <si>
    <t>1 off payment of £74.09 - Now owe 11 x £74.00 additional Payment of £87.60  owed from last term as per audit is now Paid.</t>
  </si>
  <si>
    <t>Balance as at date 31/07</t>
  </si>
  <si>
    <t>Donation</t>
  </si>
  <si>
    <t xml:space="preserve">Donation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</si>
</sst>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4" fontId="0" fillId="0" borderId="0" xfId="0" applyNumberFormat="1"/>
    <xf numFmtId="16" fontId="0" fillId="0" borderId="0" xfId="0" applyNumberFormat="1"/>
    <xf numFmtId="16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" fontId="1" fillId="0" borderId="0" xfId="0" applyNumberFormat="1" applyFont="1"/>
    <xf numFmtId="0" fontId="1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8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1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A1DC-203D-4D18-99FC-9696E3ADB62A}">
  <dimension ref="A3:R38"/>
  <sheetViews>
    <sheetView workbookViewId="0">
      <selection activeCell="L17" sqref="L17"/>
    </sheetView>
  </sheetViews>
  <sheetFormatPr defaultRowHeight="15" x14ac:dyDescent="0.25"/>
  <cols>
    <col min="1" max="1" width="23.5703125" customWidth="1"/>
    <col min="2" max="2" width="26.85546875" customWidth="1"/>
    <col min="3" max="3" width="10.5703125" style="1" customWidth="1"/>
    <col min="4" max="7" width="9.140625" style="1"/>
    <col min="11" max="12" width="10.5703125" customWidth="1"/>
    <col min="16" max="16" width="9.42578125" customWidth="1"/>
    <col min="17" max="17" width="16.28515625" customWidth="1"/>
  </cols>
  <sheetData>
    <row r="3" spans="1:18" x14ac:dyDescent="0.25">
      <c r="B3" t="s">
        <v>0</v>
      </c>
    </row>
    <row r="5" spans="1:18" x14ac:dyDescent="0.25">
      <c r="B5" t="s">
        <v>1</v>
      </c>
    </row>
    <row r="7" spans="1:18" x14ac:dyDescent="0.25"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</row>
    <row r="8" spans="1:18" x14ac:dyDescent="0.25">
      <c r="C8" s="1" t="s">
        <v>18</v>
      </c>
    </row>
    <row r="9" spans="1:18" x14ac:dyDescent="0.25">
      <c r="C9" s="1" t="s">
        <v>19</v>
      </c>
      <c r="P9" t="s">
        <v>19</v>
      </c>
      <c r="Q9" t="s">
        <v>19</v>
      </c>
    </row>
    <row r="10" spans="1:18" x14ac:dyDescent="0.25">
      <c r="A10" t="s">
        <v>20</v>
      </c>
      <c r="B10" t="s">
        <v>21</v>
      </c>
      <c r="C10" s="1">
        <v>2000</v>
      </c>
      <c r="P10">
        <v>0</v>
      </c>
      <c r="Q10">
        <v>0</v>
      </c>
    </row>
    <row r="11" spans="1:18" x14ac:dyDescent="0.25">
      <c r="A11" t="s">
        <v>22</v>
      </c>
      <c r="B11" t="s">
        <v>23</v>
      </c>
      <c r="C11" s="1">
        <v>1000</v>
      </c>
      <c r="P11">
        <v>0</v>
      </c>
      <c r="Q11">
        <v>0</v>
      </c>
    </row>
    <row r="12" spans="1:18" x14ac:dyDescent="0.25">
      <c r="B12" t="s">
        <v>24</v>
      </c>
      <c r="C12" s="1">
        <v>1000</v>
      </c>
      <c r="E12" s="1">
        <v>510</v>
      </c>
      <c r="F12" s="1">
        <v>456</v>
      </c>
      <c r="J12" s="2"/>
      <c r="K12" s="3"/>
      <c r="M12" s="4"/>
      <c r="N12" s="3"/>
      <c r="P12">
        <v>0</v>
      </c>
      <c r="Q12">
        <v>0</v>
      </c>
    </row>
    <row r="13" spans="1:18" x14ac:dyDescent="0.25">
      <c r="B13" t="s">
        <v>25</v>
      </c>
      <c r="C13" s="1">
        <v>150</v>
      </c>
      <c r="J13" s="5"/>
      <c r="K13" s="1"/>
      <c r="M13" s="6"/>
      <c r="N13" s="3"/>
      <c r="P13">
        <v>0</v>
      </c>
      <c r="Q13">
        <v>0</v>
      </c>
    </row>
    <row r="14" spans="1:18" x14ac:dyDescent="0.25">
      <c r="B14" t="s">
        <v>26</v>
      </c>
      <c r="C14" s="1">
        <v>0</v>
      </c>
      <c r="G14" s="1">
        <v>806.4</v>
      </c>
      <c r="J14" s="5"/>
      <c r="K14" s="1"/>
      <c r="M14" s="6"/>
      <c r="N14" s="3"/>
      <c r="P14">
        <v>0</v>
      </c>
      <c r="Q14">
        <v>0</v>
      </c>
    </row>
    <row r="15" spans="1:18" x14ac:dyDescent="0.25">
      <c r="B15" t="s">
        <v>27</v>
      </c>
      <c r="C15" s="1">
        <v>450</v>
      </c>
      <c r="J15" s="5"/>
      <c r="K15" s="1"/>
      <c r="M15" s="7"/>
      <c r="N15" s="3"/>
      <c r="P15">
        <v>0</v>
      </c>
      <c r="Q15">
        <v>0</v>
      </c>
    </row>
    <row r="16" spans="1:18" x14ac:dyDescent="0.25">
      <c r="B16" t="s">
        <v>28</v>
      </c>
      <c r="C16" s="1">
        <v>500</v>
      </c>
      <c r="J16" s="5"/>
      <c r="K16" s="1"/>
      <c r="M16" s="7"/>
      <c r="N16" s="3"/>
      <c r="P16">
        <v>0</v>
      </c>
      <c r="Q16">
        <v>0</v>
      </c>
    </row>
    <row r="17" spans="1:17" x14ac:dyDescent="0.25">
      <c r="B17" t="s">
        <v>29</v>
      </c>
      <c r="C17" s="1">
        <v>500</v>
      </c>
      <c r="J17" s="5"/>
      <c r="K17" s="1"/>
      <c r="L17" s="1"/>
      <c r="M17" s="6"/>
      <c r="N17" s="3"/>
    </row>
    <row r="18" spans="1:17" x14ac:dyDescent="0.25">
      <c r="B18" t="s">
        <v>30</v>
      </c>
      <c r="C18" s="1">
        <v>700</v>
      </c>
      <c r="J18" s="5"/>
      <c r="K18" s="1"/>
      <c r="M18" s="6"/>
      <c r="N18" s="3"/>
    </row>
    <row r="19" spans="1:17" x14ac:dyDescent="0.25">
      <c r="B19" t="s">
        <v>31</v>
      </c>
      <c r="C19" s="1">
        <v>2300</v>
      </c>
      <c r="D19" s="1">
        <v>156</v>
      </c>
      <c r="E19" s="1">
        <v>678</v>
      </c>
      <c r="F19" s="1">
        <v>312</v>
      </c>
      <c r="G19" s="1">
        <v>312</v>
      </c>
      <c r="P19">
        <v>0</v>
      </c>
      <c r="Q19">
        <v>0</v>
      </c>
    </row>
    <row r="20" spans="1:17" x14ac:dyDescent="0.25">
      <c r="B20" t="s">
        <v>32</v>
      </c>
      <c r="C20" s="1">
        <v>150</v>
      </c>
      <c r="D20" s="1">
        <v>39.29</v>
      </c>
      <c r="P20">
        <v>0</v>
      </c>
      <c r="Q20">
        <v>0</v>
      </c>
    </row>
    <row r="21" spans="1:17" x14ac:dyDescent="0.25">
      <c r="B21" s="8" t="s">
        <v>33</v>
      </c>
      <c r="C21" s="9">
        <v>8750</v>
      </c>
      <c r="D21" s="1">
        <f>SUM(D10:D20)</f>
        <v>195.29</v>
      </c>
      <c r="E21" s="1">
        <f>SUM(E10:E20)</f>
        <v>1188</v>
      </c>
      <c r="F21" s="1">
        <f t="shared" ref="F21:O21" si="0">SUM(F10:F20)</f>
        <v>768</v>
      </c>
      <c r="G21" s="1">
        <f t="shared" si="0"/>
        <v>1118.4000000000001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>
        <v>0</v>
      </c>
      <c r="Q21">
        <v>0</v>
      </c>
    </row>
    <row r="22" spans="1:17" x14ac:dyDescent="0.25">
      <c r="A22" t="s">
        <v>34</v>
      </c>
      <c r="B22" t="s">
        <v>35</v>
      </c>
      <c r="C22" s="1">
        <v>400</v>
      </c>
      <c r="F22" s="1">
        <v>156</v>
      </c>
      <c r="P22">
        <v>0</v>
      </c>
      <c r="Q22">
        <v>0</v>
      </c>
    </row>
    <row r="23" spans="1:17" x14ac:dyDescent="0.25">
      <c r="B23" t="s">
        <v>36</v>
      </c>
      <c r="C23" s="1">
        <v>4900</v>
      </c>
      <c r="D23" s="1">
        <v>424.3</v>
      </c>
      <c r="E23" s="1">
        <v>545.16</v>
      </c>
      <c r="F23" s="1">
        <v>560.46</v>
      </c>
      <c r="G23" s="1">
        <v>634.07000000000005</v>
      </c>
      <c r="P23">
        <v>0</v>
      </c>
      <c r="Q23">
        <v>0</v>
      </c>
    </row>
    <row r="24" spans="1:17" x14ac:dyDescent="0.25">
      <c r="B24" t="s">
        <v>37</v>
      </c>
      <c r="C24" s="1">
        <v>1100</v>
      </c>
      <c r="E24" s="1">
        <v>930.65</v>
      </c>
      <c r="P24">
        <v>0</v>
      </c>
      <c r="Q24">
        <v>0</v>
      </c>
    </row>
    <row r="25" spans="1:17" hidden="1" x14ac:dyDescent="0.25"/>
    <row r="26" spans="1:17" x14ac:dyDescent="0.25">
      <c r="B26" t="s">
        <v>38</v>
      </c>
      <c r="C26" s="1">
        <v>150</v>
      </c>
      <c r="P26">
        <v>0</v>
      </c>
      <c r="Q26">
        <v>0</v>
      </c>
    </row>
    <row r="27" spans="1:17" x14ac:dyDescent="0.25">
      <c r="B27" t="s">
        <v>39</v>
      </c>
      <c r="C27" s="1">
        <v>300</v>
      </c>
      <c r="P27">
        <v>0</v>
      </c>
      <c r="Q27">
        <v>0</v>
      </c>
    </row>
    <row r="28" spans="1:17" x14ac:dyDescent="0.25">
      <c r="B28" t="s">
        <v>40</v>
      </c>
      <c r="C28" s="1">
        <v>100</v>
      </c>
      <c r="P28">
        <v>0</v>
      </c>
      <c r="Q28">
        <v>0</v>
      </c>
    </row>
    <row r="29" spans="1:17" x14ac:dyDescent="0.25">
      <c r="B29" t="s">
        <v>41</v>
      </c>
      <c r="C29" s="1">
        <v>500</v>
      </c>
      <c r="F29" s="1">
        <v>72</v>
      </c>
      <c r="P29">
        <v>0</v>
      </c>
      <c r="Q29">
        <v>0</v>
      </c>
    </row>
    <row r="30" spans="1:17" x14ac:dyDescent="0.25">
      <c r="B30" t="s">
        <v>42</v>
      </c>
      <c r="C30" s="1">
        <v>350</v>
      </c>
      <c r="E30" s="1">
        <v>374.4</v>
      </c>
      <c r="P30">
        <v>0</v>
      </c>
      <c r="Q30">
        <v>0</v>
      </c>
    </row>
    <row r="31" spans="1:17" x14ac:dyDescent="0.25">
      <c r="B31" t="s">
        <v>43</v>
      </c>
      <c r="C31" s="1">
        <v>500</v>
      </c>
      <c r="D31" s="1">
        <v>115.2</v>
      </c>
      <c r="G31" s="1">
        <v>160</v>
      </c>
      <c r="P31">
        <v>0</v>
      </c>
      <c r="Q31">
        <v>0</v>
      </c>
    </row>
    <row r="32" spans="1:17" x14ac:dyDescent="0.25">
      <c r="B32" t="s">
        <v>44</v>
      </c>
      <c r="C32" s="1">
        <v>500</v>
      </c>
      <c r="P32">
        <v>0</v>
      </c>
      <c r="Q32">
        <v>0</v>
      </c>
    </row>
    <row r="33" spans="2:17" x14ac:dyDescent="0.25">
      <c r="B33" t="s">
        <v>45</v>
      </c>
      <c r="C33" s="1">
        <v>0</v>
      </c>
      <c r="G33" s="1">
        <v>100</v>
      </c>
      <c r="P33">
        <v>0</v>
      </c>
      <c r="Q33">
        <v>0</v>
      </c>
    </row>
    <row r="34" spans="2:17" x14ac:dyDescent="0.25">
      <c r="B34" t="s">
        <v>46</v>
      </c>
      <c r="C34" s="1">
        <v>2631</v>
      </c>
      <c r="E34" s="1">
        <v>1315.22</v>
      </c>
      <c r="P34">
        <v>0</v>
      </c>
      <c r="Q34">
        <v>0</v>
      </c>
    </row>
    <row r="37" spans="2:17" x14ac:dyDescent="0.25">
      <c r="B37" t="s">
        <v>33</v>
      </c>
      <c r="C37" s="9">
        <v>11431</v>
      </c>
      <c r="D37" s="1">
        <f>SUM(D22:D36)</f>
        <v>539.5</v>
      </c>
      <c r="E37" s="1">
        <f>SUM(E22:E36)</f>
        <v>3165.4300000000003</v>
      </c>
      <c r="F37" s="1">
        <f t="shared" ref="F37:O37" si="1">SUM(F22:F36)</f>
        <v>788.46</v>
      </c>
      <c r="G37" s="1">
        <f t="shared" si="1"/>
        <v>894.07</v>
      </c>
      <c r="H37" s="1">
        <f t="shared" si="1"/>
        <v>0</v>
      </c>
      <c r="I37" s="1">
        <f t="shared" si="1"/>
        <v>0</v>
      </c>
      <c r="J37" s="1">
        <f t="shared" si="1"/>
        <v>0</v>
      </c>
      <c r="K37" s="1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1">
        <f t="shared" si="1"/>
        <v>0</v>
      </c>
      <c r="P37">
        <v>0</v>
      </c>
      <c r="Q37">
        <v>0</v>
      </c>
    </row>
    <row r="38" spans="2:17" x14ac:dyDescent="0.25">
      <c r="B38" t="s">
        <v>47</v>
      </c>
      <c r="C38" s="9">
        <v>20181</v>
      </c>
      <c r="D38" s="1">
        <f>SUM(D21+D37)</f>
        <v>734.79</v>
      </c>
      <c r="E38" s="1">
        <f>SUM(E21+E37)</f>
        <v>4353.43</v>
      </c>
      <c r="F38" s="1">
        <f t="shared" ref="F38:O38" si="2">SUM(F21+F37)</f>
        <v>1556.46</v>
      </c>
      <c r="G38" s="1">
        <f t="shared" si="2"/>
        <v>2012.4700000000003</v>
      </c>
      <c r="H38" s="1">
        <f t="shared" si="2"/>
        <v>0</v>
      </c>
      <c r="I38" s="1">
        <f t="shared" si="2"/>
        <v>0</v>
      </c>
      <c r="J38" s="1">
        <f t="shared" si="2"/>
        <v>0</v>
      </c>
      <c r="K38" s="1">
        <f t="shared" si="2"/>
        <v>0</v>
      </c>
      <c r="L38" s="1">
        <f t="shared" si="2"/>
        <v>0</v>
      </c>
      <c r="M38" s="1">
        <f t="shared" si="2"/>
        <v>0</v>
      </c>
      <c r="N38" s="1">
        <f t="shared" si="2"/>
        <v>0</v>
      </c>
      <c r="O38" s="1">
        <f t="shared" si="2"/>
        <v>0</v>
      </c>
      <c r="P38">
        <v>0</v>
      </c>
      <c r="Q38">
        <v>0</v>
      </c>
    </row>
  </sheetData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BD59-8999-4C08-A8A8-206F117C4AE8}">
  <dimension ref="A1:K21"/>
  <sheetViews>
    <sheetView workbookViewId="0">
      <selection activeCell="D18" sqref="D18"/>
    </sheetView>
  </sheetViews>
  <sheetFormatPr defaultRowHeight="15" x14ac:dyDescent="0.25"/>
  <cols>
    <col min="1" max="1" width="23" customWidth="1"/>
    <col min="2" max="2" width="16.7109375" customWidth="1"/>
    <col min="7" max="7" width="11.7109375" customWidth="1"/>
    <col min="9" max="9" width="15.140625" customWidth="1"/>
    <col min="10" max="10" width="14.28515625" customWidth="1"/>
    <col min="11" max="11" width="15.140625" customWidth="1"/>
  </cols>
  <sheetData>
    <row r="1" spans="1:11" x14ac:dyDescent="0.25">
      <c r="B1" s="1"/>
      <c r="C1" s="1"/>
      <c r="D1" s="1"/>
      <c r="E1" s="1"/>
      <c r="F1" s="1"/>
      <c r="G1" s="1"/>
      <c r="H1" s="1"/>
      <c r="I1" s="1"/>
    </row>
    <row r="2" spans="1:11" x14ac:dyDescent="0.25">
      <c r="A2" s="13" t="s">
        <v>65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B3" s="1"/>
      <c r="C3" s="1"/>
      <c r="D3" s="1"/>
      <c r="E3" s="1"/>
      <c r="F3" s="1"/>
      <c r="G3" s="1"/>
      <c r="H3" s="1"/>
      <c r="I3" s="1"/>
    </row>
    <row r="4" spans="1:11" ht="45" x14ac:dyDescent="0.25">
      <c r="B4" s="1" t="s">
        <v>66</v>
      </c>
      <c r="C4" s="1" t="s">
        <v>67</v>
      </c>
      <c r="D4" s="1"/>
      <c r="E4" s="1" t="s">
        <v>68</v>
      </c>
      <c r="F4" s="1"/>
      <c r="G4" s="1" t="s">
        <v>69</v>
      </c>
      <c r="H4" s="1"/>
      <c r="I4" s="3" t="s">
        <v>70</v>
      </c>
      <c r="J4" s="3" t="s">
        <v>71</v>
      </c>
      <c r="K4" s="3"/>
    </row>
    <row r="5" spans="1:11" x14ac:dyDescent="0.25">
      <c r="A5" t="s">
        <v>72</v>
      </c>
      <c r="B5" s="1">
        <v>4290</v>
      </c>
      <c r="C5" s="1"/>
      <c r="D5" s="1"/>
      <c r="E5" s="1"/>
      <c r="F5" s="1"/>
      <c r="G5" s="1"/>
      <c r="H5" s="1"/>
      <c r="I5" s="1">
        <f t="shared" ref="I5" si="0">C5-E5</f>
        <v>0</v>
      </c>
      <c r="J5" s="1">
        <f t="shared" ref="J5" si="1">SUM(B5+C5-E5-G5)</f>
        <v>4290</v>
      </c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3" t="s">
        <v>73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t="s">
        <v>74</v>
      </c>
      <c r="B12" s="1">
        <v>5496.3</v>
      </c>
      <c r="C12" s="1">
        <v>175</v>
      </c>
      <c r="D12" s="1"/>
      <c r="E12" s="1"/>
      <c r="F12" s="1"/>
      <c r="G12" s="1"/>
      <c r="H12" s="1"/>
      <c r="I12" s="1">
        <f>C12-E12</f>
        <v>175</v>
      </c>
      <c r="J12" s="1">
        <f>SUM(B12+C12-E12-G12)</f>
        <v>5671.3</v>
      </c>
      <c r="K12" s="1"/>
    </row>
    <row r="13" spans="1:11" x14ac:dyDescent="0.25">
      <c r="A13" t="s">
        <v>75</v>
      </c>
      <c r="B13" s="1">
        <v>888.09</v>
      </c>
      <c r="C13" s="1">
        <v>161.69</v>
      </c>
      <c r="D13" s="1"/>
      <c r="E13" s="1"/>
      <c r="F13" s="1"/>
      <c r="G13" s="1"/>
      <c r="H13" s="1"/>
      <c r="I13" s="1">
        <f>C13-E13</f>
        <v>161.69</v>
      </c>
      <c r="J13" s="1">
        <f>SUM(B13-C13)</f>
        <v>726.40000000000009</v>
      </c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A15" t="s">
        <v>76</v>
      </c>
      <c r="B15" s="1">
        <v>3030.74</v>
      </c>
      <c r="C15" s="1"/>
      <c r="D15" s="1"/>
      <c r="E15" s="1"/>
      <c r="F15" s="1"/>
      <c r="G15" s="1"/>
      <c r="H15" s="1"/>
      <c r="I15" s="1"/>
      <c r="J15" s="1">
        <f t="shared" ref="J15" si="2">SUM(B15+C15-E15-G15)</f>
        <v>3030.74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B17" s="1"/>
      <c r="C17" s="1"/>
      <c r="D17" s="1"/>
      <c r="E17" s="1"/>
      <c r="F17" s="1"/>
      <c r="G17" s="1"/>
      <c r="H17" s="1"/>
      <c r="I17" s="1"/>
    </row>
    <row r="18" spans="1:9" x14ac:dyDescent="0.25"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t="s">
        <v>81</v>
      </c>
    </row>
    <row r="21" spans="1:9" x14ac:dyDescent="0.25">
      <c r="A21" t="s">
        <v>91</v>
      </c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8AB7-2E26-466B-901B-EC70C950B3F7}">
  <dimension ref="A1:J66"/>
  <sheetViews>
    <sheetView tabSelected="1" topLeftCell="A37" workbookViewId="0">
      <selection activeCell="C28" sqref="C28"/>
    </sheetView>
  </sheetViews>
  <sheetFormatPr defaultRowHeight="15" x14ac:dyDescent="0.25"/>
  <cols>
    <col min="1" max="1" width="15.5703125" customWidth="1"/>
    <col min="2" max="2" width="12.42578125" style="1" customWidth="1"/>
    <col min="3" max="3" width="31" bestFit="1" customWidth="1"/>
    <col min="6" max="6" width="14.7109375" style="1" customWidth="1"/>
    <col min="11" max="11" width="10.140625" bestFit="1" customWidth="1"/>
  </cols>
  <sheetData>
    <row r="1" spans="1:6" ht="21" x14ac:dyDescent="0.35">
      <c r="A1" s="10" t="s">
        <v>0</v>
      </c>
      <c r="B1" s="11"/>
      <c r="C1" s="10"/>
      <c r="D1" s="10"/>
      <c r="E1" s="10"/>
    </row>
    <row r="3" spans="1:6" x14ac:dyDescent="0.25">
      <c r="C3" t="s">
        <v>77</v>
      </c>
    </row>
    <row r="5" spans="1:6" x14ac:dyDescent="0.25">
      <c r="A5" t="s">
        <v>78</v>
      </c>
      <c r="C5">
        <v>2019</v>
      </c>
      <c r="F5" s="1">
        <v>30318.93</v>
      </c>
    </row>
    <row r="7" spans="1:6" x14ac:dyDescent="0.25">
      <c r="A7" t="s">
        <v>48</v>
      </c>
    </row>
    <row r="9" spans="1:6" s="13" customFormat="1" x14ac:dyDescent="0.25">
      <c r="A9" s="12" t="s">
        <v>82</v>
      </c>
      <c r="B9" s="9"/>
      <c r="F9" s="9">
        <v>156</v>
      </c>
    </row>
    <row r="10" spans="1:6" s="13" customFormat="1" x14ac:dyDescent="0.25">
      <c r="A10" s="12" t="s">
        <v>83</v>
      </c>
      <c r="B10" s="9"/>
      <c r="F10" s="9">
        <v>88</v>
      </c>
    </row>
    <row r="11" spans="1:6" s="13" customFormat="1" x14ac:dyDescent="0.25">
      <c r="A11" s="12" t="s">
        <v>84</v>
      </c>
      <c r="B11" s="9"/>
      <c r="F11" s="9">
        <v>100</v>
      </c>
    </row>
    <row r="12" spans="1:6" s="13" customFormat="1" x14ac:dyDescent="0.25">
      <c r="A12" s="12" t="s">
        <v>85</v>
      </c>
      <c r="B12" s="9"/>
      <c r="F12" s="9">
        <v>550.07000000000005</v>
      </c>
    </row>
    <row r="13" spans="1:6" s="13" customFormat="1" x14ac:dyDescent="0.25">
      <c r="A13" s="12" t="s">
        <v>86</v>
      </c>
      <c r="B13" s="9"/>
      <c r="F13" s="9">
        <v>72</v>
      </c>
    </row>
    <row r="14" spans="1:6" s="13" customFormat="1" x14ac:dyDescent="0.25">
      <c r="A14" s="12" t="s">
        <v>82</v>
      </c>
      <c r="B14" s="9"/>
      <c r="F14" s="9">
        <v>156</v>
      </c>
    </row>
    <row r="15" spans="1:6" s="13" customFormat="1" x14ac:dyDescent="0.25">
      <c r="A15" s="12" t="s">
        <v>87</v>
      </c>
      <c r="B15" s="9"/>
      <c r="F15" s="9">
        <v>806.4</v>
      </c>
    </row>
    <row r="16" spans="1:6" s="13" customFormat="1" x14ac:dyDescent="0.25">
      <c r="A16" s="12" t="s">
        <v>90</v>
      </c>
      <c r="B16" s="9"/>
      <c r="F16" s="9">
        <v>84</v>
      </c>
    </row>
    <row r="17" spans="1:10" x14ac:dyDescent="0.25">
      <c r="A17" s="6"/>
    </row>
    <row r="18" spans="1:10" x14ac:dyDescent="0.25">
      <c r="A18" s="6"/>
    </row>
    <row r="19" spans="1:10" x14ac:dyDescent="0.25">
      <c r="A19" s="6"/>
    </row>
    <row r="20" spans="1:10" x14ac:dyDescent="0.25">
      <c r="A20" s="6"/>
    </row>
    <row r="21" spans="1:10" x14ac:dyDescent="0.25">
      <c r="A21" s="6"/>
    </row>
    <row r="22" spans="1:10" s="13" customFormat="1" x14ac:dyDescent="0.25">
      <c r="A22" s="12"/>
      <c r="B22" s="9"/>
      <c r="F22" s="9"/>
    </row>
    <row r="23" spans="1:10" x14ac:dyDescent="0.25">
      <c r="C23" s="14" t="s">
        <v>49</v>
      </c>
      <c r="D23" s="15"/>
      <c r="E23" s="15"/>
      <c r="F23" s="16">
        <f>SUM(F8:F22)</f>
        <v>2012.4700000000003</v>
      </c>
    </row>
    <row r="24" spans="1:10" x14ac:dyDescent="0.25">
      <c r="F24" s="1">
        <v>0</v>
      </c>
    </row>
    <row r="25" spans="1:10" x14ac:dyDescent="0.25">
      <c r="A25" t="s">
        <v>50</v>
      </c>
    </row>
    <row r="26" spans="1:10" s="13" customFormat="1" x14ac:dyDescent="0.25">
      <c r="A26" s="17"/>
      <c r="B26" s="9"/>
      <c r="F26" s="9"/>
      <c r="G26" s="18"/>
      <c r="H26" s="18"/>
      <c r="I26" s="18"/>
      <c r="J26" s="18"/>
    </row>
    <row r="27" spans="1:10" s="13" customFormat="1" x14ac:dyDescent="0.25">
      <c r="A27" s="17">
        <v>43647</v>
      </c>
      <c r="B27" s="9"/>
      <c r="C27" s="13" t="s">
        <v>93</v>
      </c>
      <c r="F27" s="9">
        <v>100</v>
      </c>
      <c r="G27" s="18"/>
      <c r="H27" s="18"/>
      <c r="I27" s="18"/>
      <c r="J27" s="18"/>
    </row>
    <row r="28" spans="1:10" s="13" customFormat="1" x14ac:dyDescent="0.25">
      <c r="A28" s="17">
        <v>43647</v>
      </c>
      <c r="B28" s="9"/>
      <c r="C28" s="13" t="s">
        <v>94</v>
      </c>
      <c r="F28" s="9">
        <v>25</v>
      </c>
      <c r="G28" s="18"/>
      <c r="H28" s="18"/>
      <c r="I28" s="18"/>
      <c r="J28" s="18"/>
    </row>
    <row r="29" spans="1:10" s="13" customFormat="1" x14ac:dyDescent="0.25">
      <c r="A29" s="17">
        <v>43647</v>
      </c>
      <c r="B29" s="9"/>
      <c r="C29" s="13" t="s">
        <v>88</v>
      </c>
      <c r="F29" s="9">
        <v>87.6</v>
      </c>
      <c r="G29" s="18"/>
      <c r="H29" s="18"/>
      <c r="I29" s="18"/>
      <c r="J29" s="18"/>
    </row>
    <row r="30" spans="1:10" s="13" customFormat="1" x14ac:dyDescent="0.25">
      <c r="A30" s="17">
        <v>43653</v>
      </c>
      <c r="B30" s="9"/>
      <c r="C30" s="13" t="s">
        <v>89</v>
      </c>
      <c r="F30" s="9">
        <v>50</v>
      </c>
      <c r="G30" s="18"/>
      <c r="H30" s="18"/>
      <c r="I30" s="18"/>
      <c r="J30" s="18"/>
    </row>
    <row r="31" spans="1:10" s="13" customFormat="1" x14ac:dyDescent="0.25">
      <c r="A31" s="17"/>
      <c r="B31" s="9"/>
      <c r="F31" s="9"/>
      <c r="G31" s="18"/>
      <c r="H31" s="18"/>
      <c r="I31" s="18"/>
      <c r="J31" s="18"/>
    </row>
    <row r="32" spans="1:10" s="13" customFormat="1" x14ac:dyDescent="0.25">
      <c r="A32" s="17"/>
      <c r="B32" s="9"/>
      <c r="F32" s="9"/>
      <c r="G32" s="18"/>
      <c r="H32" s="18"/>
      <c r="I32" s="18"/>
      <c r="J32" s="18"/>
    </row>
    <row r="33" spans="1:10" s="13" customFormat="1" x14ac:dyDescent="0.25">
      <c r="A33" s="17"/>
      <c r="B33" s="9"/>
      <c r="F33" s="9"/>
      <c r="G33" s="18"/>
      <c r="H33" s="18"/>
      <c r="I33" s="18"/>
      <c r="J33" s="18"/>
    </row>
    <row r="34" spans="1:10" s="13" customFormat="1" x14ac:dyDescent="0.25">
      <c r="A34" s="17"/>
      <c r="B34" s="9"/>
      <c r="F34" s="9"/>
      <c r="G34" s="18"/>
      <c r="H34" s="18"/>
      <c r="I34" s="18"/>
      <c r="J34" s="18"/>
    </row>
    <row r="35" spans="1:10" s="13" customFormat="1" x14ac:dyDescent="0.25">
      <c r="A35" s="17"/>
      <c r="B35" s="9"/>
      <c r="F35" s="9"/>
      <c r="G35" s="18"/>
      <c r="H35" s="18"/>
      <c r="I35" s="18"/>
      <c r="J35" s="18"/>
    </row>
    <row r="36" spans="1:10" s="13" customFormat="1" x14ac:dyDescent="0.25">
      <c r="A36" s="17"/>
      <c r="B36" s="9"/>
      <c r="F36" s="9"/>
      <c r="G36" s="18"/>
      <c r="H36" s="18"/>
      <c r="I36" s="18"/>
      <c r="J36" s="18"/>
    </row>
    <row r="37" spans="1:10" s="13" customFormat="1" x14ac:dyDescent="0.25">
      <c r="A37" s="17"/>
      <c r="B37" s="9"/>
      <c r="F37" s="9"/>
      <c r="G37" s="18"/>
      <c r="H37" s="19"/>
      <c r="I37" s="18"/>
      <c r="J37" s="18"/>
    </row>
    <row r="38" spans="1:10" s="13" customFormat="1" x14ac:dyDescent="0.25">
      <c r="A38" s="17"/>
      <c r="B38" s="9"/>
      <c r="F38" s="9"/>
      <c r="G38" s="18"/>
      <c r="H38" s="18"/>
      <c r="I38" s="18"/>
      <c r="J38" s="18"/>
    </row>
    <row r="39" spans="1:10" x14ac:dyDescent="0.25">
      <c r="A39" s="5"/>
      <c r="G39" s="20"/>
      <c r="I39" s="20"/>
      <c r="J39" s="20"/>
    </row>
    <row r="40" spans="1:10" x14ac:dyDescent="0.25">
      <c r="C40" t="s">
        <v>51</v>
      </c>
      <c r="F40" s="1">
        <f>SUM(F26:F39)</f>
        <v>262.60000000000002</v>
      </c>
    </row>
    <row r="41" spans="1:10" x14ac:dyDescent="0.25">
      <c r="C41" t="s">
        <v>52</v>
      </c>
      <c r="F41" s="1">
        <f>SUM(F24+F40)</f>
        <v>262.60000000000002</v>
      </c>
    </row>
    <row r="42" spans="1:10" x14ac:dyDescent="0.25">
      <c r="D42" s="21"/>
      <c r="E42" s="20"/>
    </row>
    <row r="43" spans="1:10" x14ac:dyDescent="0.25">
      <c r="A43" s="5"/>
      <c r="G43" s="20"/>
      <c r="H43" s="22"/>
      <c r="I43" s="22"/>
      <c r="J43" s="22"/>
    </row>
    <row r="44" spans="1:10" x14ac:dyDescent="0.25">
      <c r="A44" s="5"/>
      <c r="G44" s="20"/>
      <c r="H44" s="23"/>
      <c r="J44" s="22"/>
    </row>
    <row r="45" spans="1:10" x14ac:dyDescent="0.25">
      <c r="A45" s="5"/>
      <c r="D45" s="21" t="s">
        <v>53</v>
      </c>
      <c r="E45" s="20"/>
      <c r="F45" s="1">
        <f>SUM(F43:F43)</f>
        <v>0</v>
      </c>
      <c r="G45" s="20"/>
      <c r="H45" s="22"/>
      <c r="J45" s="22"/>
    </row>
    <row r="46" spans="1:10" x14ac:dyDescent="0.25">
      <c r="A46" t="s">
        <v>92</v>
      </c>
      <c r="F46" s="1">
        <f>SUM(F5-F23+F40)</f>
        <v>28569.059999999998</v>
      </c>
      <c r="G46" s="20"/>
      <c r="H46" s="23"/>
      <c r="J46" s="22"/>
    </row>
    <row r="48" spans="1:10" x14ac:dyDescent="0.25">
      <c r="A48" t="s">
        <v>54</v>
      </c>
      <c r="C48" s="24"/>
    </row>
    <row r="49" spans="1:8" x14ac:dyDescent="0.25">
      <c r="B49" s="23"/>
    </row>
    <row r="50" spans="1:8" x14ac:dyDescent="0.25">
      <c r="B50" s="23"/>
    </row>
    <row r="51" spans="1:8" x14ac:dyDescent="0.25">
      <c r="H51" s="16"/>
    </row>
    <row r="52" spans="1:8" x14ac:dyDescent="0.25">
      <c r="C52" s="1"/>
      <c r="E52" t="s">
        <v>55</v>
      </c>
      <c r="F52" s="1">
        <f>SUM(F49:F51)</f>
        <v>0</v>
      </c>
      <c r="H52" s="16"/>
    </row>
    <row r="53" spans="1:8" x14ac:dyDescent="0.25">
      <c r="C53" s="1"/>
      <c r="E53" t="s">
        <v>56</v>
      </c>
      <c r="F53" s="1">
        <f>SUM(F46-F52)</f>
        <v>28569.059999999998</v>
      </c>
      <c r="H53" s="16"/>
    </row>
    <row r="54" spans="1:8" x14ac:dyDescent="0.25">
      <c r="A54" s="25" t="s">
        <v>57</v>
      </c>
    </row>
    <row r="56" spans="1:8" x14ac:dyDescent="0.25">
      <c r="A56" t="s">
        <v>79</v>
      </c>
      <c r="E56" s="20"/>
      <c r="F56" s="1">
        <v>30318.93</v>
      </c>
    </row>
    <row r="57" spans="1:8" x14ac:dyDescent="0.25">
      <c r="A57" t="s">
        <v>58</v>
      </c>
      <c r="F57" s="1">
        <f>SUM(F40+F52)</f>
        <v>262.60000000000002</v>
      </c>
    </row>
    <row r="58" spans="1:8" x14ac:dyDescent="0.25">
      <c r="A58" t="s">
        <v>59</v>
      </c>
      <c r="F58" s="16">
        <f>SUM(F9:F21)</f>
        <v>2012.4700000000003</v>
      </c>
      <c r="H58" s="20"/>
    </row>
    <row r="60" spans="1:8" s="13" customFormat="1" x14ac:dyDescent="0.25">
      <c r="A60" s="13" t="s">
        <v>80</v>
      </c>
      <c r="B60" s="9"/>
      <c r="C60" s="17"/>
      <c r="F60" s="9">
        <f>SUM(F56+F57-F58)</f>
        <v>28569.059999999998</v>
      </c>
    </row>
    <row r="62" spans="1:8" x14ac:dyDescent="0.25">
      <c r="A62" s="13" t="s">
        <v>60</v>
      </c>
      <c r="B62" s="9"/>
      <c r="C62" s="13"/>
    </row>
    <row r="64" spans="1:8" x14ac:dyDescent="0.25">
      <c r="A64" t="s">
        <v>61</v>
      </c>
      <c r="B64" s="1">
        <v>4290</v>
      </c>
    </row>
    <row r="65" spans="1:3" x14ac:dyDescent="0.25">
      <c r="A65" t="s">
        <v>62</v>
      </c>
      <c r="B65" s="1">
        <v>5671.3</v>
      </c>
    </row>
    <row r="66" spans="1:3" x14ac:dyDescent="0.25">
      <c r="A66" t="s">
        <v>63</v>
      </c>
      <c r="B66" s="1">
        <v>3030.74</v>
      </c>
      <c r="C66" t="s">
        <v>64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2019-09-07T12:56:05Z</cp:lastPrinted>
  <dcterms:created xsi:type="dcterms:W3CDTF">2019-06-28T23:34:03Z</dcterms:created>
  <dcterms:modified xsi:type="dcterms:W3CDTF">2019-09-18T17:51:04Z</dcterms:modified>
</cp:coreProperties>
</file>