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worth PC\Documents\Parish Council\Finance\2020-2021\"/>
    </mc:Choice>
  </mc:AlternateContent>
  <xr:revisionPtr revIDLastSave="0" documentId="13_ncr:1_{C3B561E9-7782-4681-BCAB-71A1472C5964}" xr6:coauthVersionLast="45" xr6:coauthVersionMax="45" xr10:uidLastSave="{00000000-0000-0000-0000-000000000000}"/>
  <bookViews>
    <workbookView xWindow="-120" yWindow="-120" windowWidth="20730" windowHeight="11160" xr2:uid="{EBC43DA7-5E73-4F62-B64A-648D62D4F433}"/>
  </bookViews>
  <sheets>
    <sheet name="Expenditure Profile" sheetId="1" r:id="rId1"/>
    <sheet name="Expenditure Other" sheetId="2" r:id="rId2"/>
    <sheet name="Bank Reconciliation" sheetId="4" r:id="rId3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3" i="2"/>
  <c r="F80" i="4"/>
  <c r="F79" i="4"/>
  <c r="F61" i="4"/>
  <c r="F98" i="4"/>
  <c r="F84" i="4"/>
  <c r="F62" i="4"/>
  <c r="I8" i="2"/>
  <c r="I9" i="2"/>
  <c r="I20" i="2"/>
  <c r="I21" i="2"/>
  <c r="I38" i="2"/>
  <c r="I5" i="2"/>
  <c r="I7" i="2"/>
  <c r="I14" i="2"/>
  <c r="I16" i="2"/>
  <c r="I17" i="2"/>
  <c r="I18" i="2"/>
  <c r="I19" i="2"/>
  <c r="I28" i="2"/>
  <c r="I32" i="2"/>
  <c r="I33" i="2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F20" i="1"/>
  <c r="D20" i="1"/>
  <c r="E20" i="1"/>
  <c r="G20" i="1"/>
  <c r="H20" i="1"/>
  <c r="I20" i="1"/>
  <c r="J20" i="1"/>
  <c r="K20" i="1"/>
  <c r="L20" i="1"/>
  <c r="M20" i="1"/>
  <c r="N20" i="1"/>
  <c r="O20" i="1"/>
  <c r="P20" i="1"/>
  <c r="C20" i="1"/>
  <c r="Q20" i="1"/>
  <c r="P21" i="1"/>
  <c r="Q21" i="1"/>
  <c r="P22" i="1"/>
  <c r="Q22" i="1"/>
  <c r="P23" i="1"/>
  <c r="Q23" i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F33" i="1"/>
  <c r="G33" i="1"/>
  <c r="H33" i="1"/>
  <c r="D33" i="1"/>
  <c r="E33" i="1"/>
  <c r="I33" i="1"/>
  <c r="J33" i="1"/>
  <c r="K33" i="1"/>
  <c r="L33" i="1"/>
  <c r="M33" i="1"/>
  <c r="N33" i="1"/>
  <c r="O33" i="1"/>
  <c r="P33" i="1"/>
  <c r="C33" i="1"/>
  <c r="Q33" i="1"/>
  <c r="F35" i="1"/>
  <c r="D35" i="1"/>
  <c r="E35" i="1"/>
  <c r="G35" i="1"/>
  <c r="H35" i="1"/>
  <c r="I35" i="1"/>
  <c r="J35" i="1"/>
  <c r="K35" i="1"/>
  <c r="L35" i="1"/>
  <c r="M35" i="1"/>
  <c r="N35" i="1"/>
  <c r="O35" i="1"/>
  <c r="P35" i="1"/>
  <c r="C35" i="1"/>
  <c r="Q35" i="1"/>
  <c r="P10" i="1"/>
  <c r="Q10" i="1"/>
  <c r="F97" i="4"/>
  <c r="F99" i="4"/>
  <c r="F101" i="4"/>
  <c r="F93" i="4"/>
  <c r="F94" i="4"/>
</calcChain>
</file>

<file path=xl/sharedStrings.xml><?xml version="1.0" encoding="utf-8"?>
<sst xmlns="http://schemas.openxmlformats.org/spreadsheetml/2006/main" count="174" uniqueCount="143">
  <si>
    <t xml:space="preserve">Tetsworth Parish Council </t>
  </si>
  <si>
    <t>BUDGET</t>
  </si>
  <si>
    <t>MAY</t>
  </si>
  <si>
    <t>Actual to</t>
  </si>
  <si>
    <t>Variance</t>
  </si>
  <si>
    <t>To proof</t>
  </si>
  <si>
    <t>£</t>
  </si>
  <si>
    <t>S137</t>
  </si>
  <si>
    <t>Donations S137</t>
  </si>
  <si>
    <t>Repairs and Maintenance</t>
  </si>
  <si>
    <t>Village green maintenance</t>
  </si>
  <si>
    <t>tree maintenance</t>
  </si>
  <si>
    <t>War memorial maintenance</t>
  </si>
  <si>
    <t>Enhancement of village</t>
  </si>
  <si>
    <t>Grass cutting</t>
  </si>
  <si>
    <t>Dog bins</t>
  </si>
  <si>
    <t>Fixed</t>
  </si>
  <si>
    <t>Auditors</t>
  </si>
  <si>
    <t>Clerk Salary</t>
  </si>
  <si>
    <t>Insurance</t>
  </si>
  <si>
    <t>Subscriptions</t>
  </si>
  <si>
    <t>Training</t>
  </si>
  <si>
    <t>Travel</t>
  </si>
  <si>
    <t>Office</t>
  </si>
  <si>
    <t>Village hall rental</t>
  </si>
  <si>
    <t>website and quickbooks</t>
  </si>
  <si>
    <t>Professional legal fees</t>
  </si>
  <si>
    <t>Election set aside</t>
  </si>
  <si>
    <t>PWLB repayment</t>
  </si>
  <si>
    <t>NP</t>
  </si>
  <si>
    <t>Earmarked funds budget</t>
  </si>
  <si>
    <t>Opening balance</t>
  </si>
  <si>
    <t>INCOME</t>
  </si>
  <si>
    <t>EXPENDITURE</t>
  </si>
  <si>
    <t>PATCH</t>
  </si>
  <si>
    <t>External budgets</t>
  </si>
  <si>
    <t>Planning appeal</t>
  </si>
  <si>
    <t>TSSC insurance</t>
  </si>
  <si>
    <t>Neighbourhood Plan</t>
  </si>
  <si>
    <t>Skate park</t>
  </si>
  <si>
    <t>Cheques/payments cleared since previous meeting</t>
  </si>
  <si>
    <t>Receipts since previous meeting</t>
  </si>
  <si>
    <t>Total income this month</t>
  </si>
  <si>
    <t>Cheques/payments to be made</t>
  </si>
  <si>
    <t>Sub total</t>
  </si>
  <si>
    <t>TOTAL</t>
  </si>
  <si>
    <t>Cash Book</t>
  </si>
  <si>
    <t>Add: Receipts during period</t>
  </si>
  <si>
    <t>Less: Payments during period</t>
  </si>
  <si>
    <t>Date</t>
  </si>
  <si>
    <t>Precept</t>
  </si>
  <si>
    <t>Contractor Maintenance</t>
  </si>
  <si>
    <t>2019/20</t>
  </si>
  <si>
    <t>Play Area/Skate Ramp</t>
  </si>
  <si>
    <t>DTC</t>
  </si>
  <si>
    <t>Earmarked Funds</t>
  </si>
  <si>
    <t>Sub Total</t>
  </si>
  <si>
    <t>External Budgets and earmarked</t>
  </si>
  <si>
    <t>Emergency Reserve</t>
  </si>
  <si>
    <t>Patch</t>
  </si>
  <si>
    <t>Planning Appeal</t>
  </si>
  <si>
    <t>CIL</t>
  </si>
  <si>
    <t>APR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</si>
  <si>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</si>
  <si>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</si>
  <si>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</si>
  <si>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</si>
  <si>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</si>
  <si>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</si>
  <si>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</si>
  <si>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</si>
  <si>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</si>
  <si>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</si>
  <si>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Estimate of Expenditure year ending 31st March 2021</t>
  </si>
  <si>
    <t xml:space="preserve">Grand Total </t>
  </si>
  <si>
    <t>Opening Balance as at 1st April 2020</t>
  </si>
  <si>
    <t>Description</t>
  </si>
  <si>
    <t>Amount</t>
  </si>
  <si>
    <t xml:space="preserve">Amount </t>
  </si>
  <si>
    <t>Opening balance as at 1st April 2020</t>
  </si>
  <si>
    <t>Pi</t>
  </si>
  <si>
    <t>SODC</t>
  </si>
  <si>
    <t>HMRC (Clerk)</t>
  </si>
  <si>
    <t>SKP Solutions</t>
  </si>
  <si>
    <t>TMH for TPC Hire</t>
  </si>
  <si>
    <t>TMH for NPSG Hire</t>
  </si>
  <si>
    <t>HMRC NI for Clerk</t>
  </si>
  <si>
    <t>HMRC NI for TPC</t>
  </si>
  <si>
    <t>TSSC</t>
  </si>
  <si>
    <t>J.Thornton Allotment Rent</t>
  </si>
  <si>
    <t>Wiseserve</t>
  </si>
  <si>
    <t>VAT Reclaimed</t>
  </si>
  <si>
    <t xml:space="preserve"> Closing Balance to carry over</t>
  </si>
  <si>
    <t>OCC Grant</t>
  </si>
  <si>
    <t>Total Earmarked Funds</t>
  </si>
  <si>
    <t>Play Area</t>
  </si>
  <si>
    <t>Travellers Appeal</t>
  </si>
  <si>
    <t>Fund now empty and final costs covered by contingency funds.</t>
  </si>
  <si>
    <t>Total excluding Traveller overspend</t>
  </si>
  <si>
    <t>CleanSlate</t>
  </si>
  <si>
    <t>Robelec</t>
  </si>
  <si>
    <t>Date paid</t>
  </si>
  <si>
    <t>H. Croxford (Clerk)</t>
  </si>
  <si>
    <t>Emergency Fund</t>
  </si>
  <si>
    <t xml:space="preserve">OCC Grant </t>
  </si>
  <si>
    <t>PWL</t>
  </si>
  <si>
    <t>Coco Accounting</t>
  </si>
  <si>
    <t>SKP Solutions (Sarah Pullen)</t>
  </si>
  <si>
    <t>DTC (2 invoices of £156)</t>
  </si>
  <si>
    <t>J.Bennett &amp; Sons - TSSC</t>
  </si>
  <si>
    <t>Came &amp; Company</t>
  </si>
  <si>
    <t>Paul Carr (Zoom)</t>
  </si>
  <si>
    <t>Public Works Loan</t>
  </si>
  <si>
    <t>New Payment for 2020/2021</t>
  </si>
  <si>
    <t>Donation to Heartbeat Trust</t>
  </si>
  <si>
    <t>Heartbeat Trust (Defib Maintenance)</t>
  </si>
  <si>
    <t>DTC (1 invoice Ground Maintenance and 1 invoice Grass Cutting)</t>
  </si>
  <si>
    <t>CPA Horticulture (PATCH Bark)</t>
  </si>
  <si>
    <t>TSSC (Green Maintenance)</t>
  </si>
  <si>
    <t>(TSSC to pay back their insurance in monthly installments  x 12 )1x£75.03 and 11 x £74.96</t>
  </si>
  <si>
    <t>Used in full for VAS</t>
  </si>
  <si>
    <t>The Sign Shed (COVID PATCH signs)</t>
  </si>
  <si>
    <t>SODC ( Dog Bins)</t>
  </si>
  <si>
    <t>Westcotec Ltd (VAS Installation)</t>
  </si>
  <si>
    <t>Came &amp; Company (Insurance top up for VAS)</t>
  </si>
  <si>
    <t>(2 Invoices) Wiseserve</t>
  </si>
  <si>
    <t xml:space="preserve">Total expenditure </t>
  </si>
  <si>
    <t>Total expenditure this month</t>
  </si>
  <si>
    <t>Total Income</t>
  </si>
  <si>
    <t>Part used for VAS</t>
  </si>
  <si>
    <t>Bank Reconciliation 30th September 2020</t>
  </si>
  <si>
    <t>Balance as at date 30/09/2020</t>
  </si>
  <si>
    <t>Closing balance as per Cash book 30.09.2020</t>
  </si>
  <si>
    <t>OALC (2 Invoices)</t>
  </si>
  <si>
    <t>Alan Martin (Memorial Wreath)</t>
  </si>
  <si>
    <t>DTC (Grass Cutting)</t>
  </si>
  <si>
    <t>ICO (GDPR)</t>
  </si>
  <si>
    <t>TSSC (Late Payment for AUG)</t>
  </si>
  <si>
    <t xml:space="preserve">Covid Refund From C. Newton </t>
  </si>
  <si>
    <t>Rent Mr. N. Walters &amp; Mrs T. De'Ath-Walters</t>
  </si>
  <si>
    <t>Wayleave Mr &amp; Mrs Copsey</t>
  </si>
  <si>
    <t>Note - £110.34 received from C.Newton Covid Funds for reimbursment of PATCH Signs</t>
  </si>
  <si>
    <t>Late payment for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</si>
</sst>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rgb="FF0070C0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3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4" fontId="4" fillId="0" borderId="0" xfId="0" applyNumberFormat="1" applyFont="1"/>
    <xf numFmtId="14" fontId="0" fillId="0" borderId="0" xfId="0" applyNumberFormat="1"/>
    <xf numFmtId="1" fontId="0" fillId="0" borderId="0" xfId="0" applyNumberFormat="1"/>
    <xf numFmtId="2" fontId="0" fillId="0" borderId="0" xfId="0" applyNumberFormat="1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NumberFormat="1" applyFont="1"/>
    <xf numFmtId="2" fontId="0" fillId="0" borderId="0" xfId="0" applyNumberFormat="1" applyBorder="1"/>
    <xf numFmtId="164" fontId="0" fillId="0" borderId="0" xfId="0" applyNumberFormat="1" applyAlignment="1">
      <alignment wrapText="1"/>
    </xf>
    <xf numFmtId="164" fontId="0" fillId="0" borderId="0" xfId="0" applyNumberFormat="1" applyFont="1"/>
    <xf numFmtId="164" fontId="3" fillId="0" borderId="0" xfId="0" applyNumberFormat="1" applyFont="1"/>
    <xf numFmtId="2" fontId="1" fillId="0" borderId="0" xfId="0" applyNumberFormat="1" applyFont="1"/>
    <xf numFmtId="1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164" fontId="5" fillId="0" borderId="0" xfId="0" applyNumberFormat="1" applyFont="1"/>
    <xf numFmtId="0" fontId="9" fillId="0" borderId="0" xfId="0" applyFont="1"/>
    <xf numFmtId="164" fontId="7" fillId="0" borderId="0" xfId="0" applyNumberFormat="1" applyFont="1"/>
    <xf numFmtId="0" fontId="10" fillId="0" borderId="0" xfId="0" applyFont="1"/>
    <xf numFmtId="164" fontId="6" fillId="0" borderId="0" xfId="0" applyNumberFormat="1" applyFont="1"/>
    <xf numFmtId="0" fontId="11" fillId="0" borderId="0" xfId="0" applyFont="1"/>
    <xf numFmtId="0" fontId="12" fillId="0" borderId="0" xfId="0" applyFont="1"/>
    <xf numFmtId="0" fontId="6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5" fillId="0" borderId="0" xfId="0" applyFont="1" applyFill="1"/>
    <xf numFmtId="164" fontId="5" fillId="0" borderId="0" xfId="0" applyNumberFormat="1" applyFont="1" applyFill="1"/>
    <xf numFmtId="164" fontId="15" fillId="0" borderId="0" xfId="0" applyNumberFormat="1" applyFont="1" applyFill="1"/>
    <xf numFmtId="0" fontId="6" fillId="0" borderId="0" xfId="0" applyFont="1" applyBorder="1"/>
    <xf numFmtId="164" fontId="6" fillId="0" borderId="0" xfId="0" applyNumberFormat="1" applyFont="1" applyBorder="1"/>
    <xf numFmtId="2" fontId="6" fillId="0" borderId="0" xfId="0" applyNumberFormat="1" applyFont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5" fillId="0" borderId="1" xfId="0" applyFont="1" applyBorder="1"/>
    <xf numFmtId="0" fontId="18" fillId="0" borderId="0" xfId="0" applyFont="1"/>
    <xf numFmtId="164" fontId="18" fillId="0" borderId="0" xfId="0" applyNumberFormat="1" applyFont="1"/>
    <xf numFmtId="0" fontId="1" fillId="0" borderId="0" xfId="0" applyFont="1" applyFill="1" applyBorder="1"/>
    <xf numFmtId="0" fontId="19" fillId="0" borderId="0" xfId="0" applyFont="1"/>
    <xf numFmtId="164" fontId="19" fillId="0" borderId="0" xfId="0" applyNumberFormat="1" applyFont="1"/>
    <xf numFmtId="164" fontId="20" fillId="0" borderId="0" xfId="0" applyNumberFormat="1" applyFont="1"/>
    <xf numFmtId="0" fontId="19" fillId="0" borderId="0" xfId="0" applyFont="1" applyFill="1"/>
    <xf numFmtId="0" fontId="21" fillId="0" borderId="0" xfId="0" applyFont="1"/>
    <xf numFmtId="0" fontId="14" fillId="0" borderId="0" xfId="0" applyFont="1" applyBorder="1"/>
    <xf numFmtId="14" fontId="14" fillId="0" borderId="0" xfId="0" applyNumberFormat="1" applyFont="1" applyBorder="1"/>
    <xf numFmtId="164" fontId="14" fillId="0" borderId="0" xfId="0" applyNumberFormat="1" applyFont="1" applyBorder="1"/>
    <xf numFmtId="164" fontId="15" fillId="0" borderId="0" xfId="0" applyNumberFormat="1" applyFont="1"/>
    <xf numFmtId="164" fontId="11" fillId="0" borderId="0" xfId="0" applyNumberFormat="1" applyFont="1"/>
    <xf numFmtId="14" fontId="16" fillId="0" borderId="0" xfId="0" applyNumberFormat="1" applyFont="1"/>
    <xf numFmtId="0" fontId="12" fillId="0" borderId="0" xfId="0" applyFont="1" applyFill="1"/>
    <xf numFmtId="14" fontId="17" fillId="0" borderId="0" xfId="0" applyNumberFormat="1" applyFont="1"/>
    <xf numFmtId="14" fontId="5" fillId="0" borderId="0" xfId="0" applyNumberFormat="1" applyFont="1"/>
    <xf numFmtId="14" fontId="6" fillId="0" borderId="0" xfId="0" applyNumberFormat="1" applyFont="1" applyBorder="1"/>
    <xf numFmtId="14" fontId="0" fillId="0" borderId="0" xfId="0" applyNumberFormat="1" applyFill="1" applyBorder="1"/>
    <xf numFmtId="14" fontId="19" fillId="0" borderId="0" xfId="0" applyNumberFormat="1" applyFont="1"/>
    <xf numFmtId="14" fontId="21" fillId="0" borderId="0" xfId="0" applyNumberFormat="1" applyFont="1"/>
    <xf numFmtId="14" fontId="12" fillId="0" borderId="0" xfId="0" applyNumberFormat="1" applyFont="1" applyFill="1"/>
    <xf numFmtId="14" fontId="0" fillId="0" borderId="0" xfId="0" applyNumberFormat="1" applyFill="1"/>
    <xf numFmtId="14" fontId="0" fillId="0" borderId="0" xfId="0" applyNumberFormat="1" applyFont="1"/>
    <xf numFmtId="0" fontId="0" fillId="0" borderId="0" xfId="0" applyFont="1" applyFill="1"/>
    <xf numFmtId="2" fontId="0" fillId="0" borderId="0" xfId="0" applyNumberFormat="1" applyFont="1"/>
    <xf numFmtId="164" fontId="21" fillId="0" borderId="0" xfId="0" applyNumberFormat="1" applyFont="1"/>
    <xf numFmtId="164" fontId="21" fillId="0" borderId="0" xfId="0" applyNumberFormat="1" applyFont="1" applyAlignment="1">
      <alignment wrapText="1"/>
    </xf>
    <xf numFmtId="0" fontId="22" fillId="0" borderId="0" xfId="0" applyFont="1"/>
    <xf numFmtId="164" fontId="22" fillId="0" borderId="0" xfId="0" applyNumberFormat="1" applyFont="1"/>
    <xf numFmtId="164" fontId="13" fillId="0" borderId="0" xfId="0" applyNumberFormat="1" applyFont="1" applyAlignment="1">
      <alignment horizontal="right"/>
    </xf>
    <xf numFmtId="164" fontId="13" fillId="0" borderId="0" xfId="0" applyNumberFormat="1" applyFont="1"/>
    <xf numFmtId="0" fontId="23" fillId="0" borderId="0" xfId="0" applyFont="1"/>
    <xf numFmtId="164" fontId="23" fillId="0" borderId="0" xfId="0" applyNumberFormat="1" applyFont="1"/>
    <xf numFmtId="16" fontId="23" fillId="0" borderId="0" xfId="0" applyNumberFormat="1" applyFont="1"/>
    <xf numFmtId="8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/>
    <xf numFmtId="0" fontId="24" fillId="0" borderId="0" xfId="0" applyFont="1"/>
    <xf numFmtId="164" fontId="24" fillId="0" borderId="0" xfId="0" applyNumberFormat="1" applyFont="1"/>
    <xf numFmtId="0" fontId="25" fillId="0" borderId="0" xfId="0" applyFont="1"/>
    <xf numFmtId="0" fontId="0" fillId="0" borderId="0" xfId="0" applyFont="1" applyFill="1" applyBorder="1"/>
    <xf numFmtId="16" fontId="17" fillId="0" borderId="0" xfId="0" applyNumberFormat="1" applyFont="1"/>
    <xf numFmtId="164" fontId="17" fillId="0" borderId="0" xfId="0" applyNumberFormat="1" applyFont="1"/>
    <xf numFmtId="0" fontId="1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19CA-727E-47E4-B691-EB30B5B25CBA}">
  <dimension ref="A3:R54"/>
  <sheetViews>
    <sheetView tabSelected="1" zoomScale="98" zoomScaleNormal="98" workbookViewId="0">
      <pane xSplit="6" ySplit="11" topLeftCell="I12" activePane="bottomRight" state="frozen"/>
      <selection pane="topRight" activeCell="G1" sqref="G1"/>
      <selection pane="bottomLeft" activeCell="A12" sqref="A12"/>
      <selection pane="bottomRight" activeCell="K23" sqref="K23"/>
    </sheetView>
  </sheetViews>
  <sheetFormatPr defaultRowHeight="15" x14ac:dyDescent="0.25"/>
  <cols>
    <col min="1" max="1" width="28.140625" customWidth="1"/>
    <col min="2" max="2" width="31" customWidth="1"/>
    <col min="3" max="3" width="10.5703125" customWidth="1"/>
    <col min="4" max="7" width="9.140625" style="6"/>
    <col min="8" max="8" width="13.28515625" style="6" customWidth="1"/>
    <col min="9" max="9" width="9" style="6" customWidth="1"/>
    <col min="10" max="10" width="9.28515625" style="6" bestFit="1" customWidth="1"/>
    <col min="11" max="11" width="9.85546875" style="6" customWidth="1"/>
    <col min="12" max="12" width="9.42578125" style="6" customWidth="1"/>
    <col min="13" max="13" width="9.140625" style="6"/>
    <col min="14" max="14" width="10" style="6" bestFit="1" customWidth="1"/>
    <col min="15" max="15" width="9.140625" style="6"/>
    <col min="16" max="17" width="10.140625" bestFit="1" customWidth="1"/>
  </cols>
  <sheetData>
    <row r="3" spans="1:18" x14ac:dyDescent="0.25">
      <c r="B3" s="40" t="s">
        <v>0</v>
      </c>
    </row>
    <row r="5" spans="1:18" x14ac:dyDescent="0.25">
      <c r="B5" s="43" t="s">
        <v>73</v>
      </c>
    </row>
    <row r="7" spans="1:18" x14ac:dyDescent="0.25">
      <c r="C7" t="s">
        <v>1</v>
      </c>
      <c r="D7" s="6" t="s">
        <v>62</v>
      </c>
      <c r="E7" s="6" t="s">
        <v>2</v>
      </c>
      <c r="F7" s="6" t="s">
        <v>63</v>
      </c>
      <c r="G7" s="6" t="s">
        <v>64</v>
      </c>
      <c r="H7" s="6" t="s">
        <v>65</v>
      </c>
      <c r="I7" s="6" t="s">
        <v>66</v>
      </c>
      <c r="J7" s="6" t="s">
        <v>67</v>
      </c>
      <c r="K7" s="6" t="s">
        <v>68</v>
      </c>
      <c r="L7" s="6" t="s">
        <v>69</v>
      </c>
      <c r="M7" s="6" t="s">
        <v>70</v>
      </c>
      <c r="N7" s="6" t="s">
        <v>71</v>
      </c>
      <c r="O7" s="6" t="s">
        <v>72</v>
      </c>
      <c r="P7" t="s">
        <v>3</v>
      </c>
      <c r="Q7" t="s">
        <v>4</v>
      </c>
      <c r="R7" t="s">
        <v>5</v>
      </c>
    </row>
    <row r="8" spans="1:18" x14ac:dyDescent="0.25">
      <c r="C8" t="s">
        <v>52</v>
      </c>
    </row>
    <row r="9" spans="1:18" x14ac:dyDescent="0.25">
      <c r="C9" t="s">
        <v>6</v>
      </c>
      <c r="P9" t="s">
        <v>6</v>
      </c>
      <c r="Q9" t="s">
        <v>6</v>
      </c>
    </row>
    <row r="10" spans="1:18" x14ac:dyDescent="0.25">
      <c r="A10" t="s">
        <v>7</v>
      </c>
      <c r="B10" s="31" t="s">
        <v>8</v>
      </c>
      <c r="C10" s="6">
        <v>2000</v>
      </c>
      <c r="E10" s="6">
        <v>100</v>
      </c>
      <c r="F10" s="6">
        <v>100</v>
      </c>
      <c r="P10" s="6">
        <f t="shared" ref="P10:P33" si="0">SUM(D10:O10)</f>
        <v>200</v>
      </c>
      <c r="Q10" s="6">
        <f t="shared" ref="Q10:Q33" si="1">SUM(C10-P10)</f>
        <v>1800</v>
      </c>
    </row>
    <row r="11" spans="1:18" x14ac:dyDescent="0.25">
      <c r="A11" t="s">
        <v>9</v>
      </c>
      <c r="B11" s="31" t="s">
        <v>10</v>
      </c>
      <c r="C11" s="6">
        <v>1500</v>
      </c>
      <c r="G11" s="6">
        <v>1500</v>
      </c>
      <c r="P11" s="6">
        <f t="shared" si="0"/>
        <v>1500</v>
      </c>
      <c r="Q11" s="6">
        <f t="shared" si="1"/>
        <v>0</v>
      </c>
    </row>
    <row r="12" spans="1:18" x14ac:dyDescent="0.25">
      <c r="B12" s="31" t="s">
        <v>11</v>
      </c>
      <c r="C12" s="6">
        <v>1300</v>
      </c>
      <c r="J12" s="21"/>
      <c r="K12" s="21"/>
      <c r="L12" s="8"/>
      <c r="M12" s="21"/>
      <c r="N12" s="21"/>
      <c r="P12" s="6">
        <f t="shared" si="0"/>
        <v>0</v>
      </c>
      <c r="Q12" s="6">
        <f t="shared" si="1"/>
        <v>1300</v>
      </c>
    </row>
    <row r="13" spans="1:18" x14ac:dyDescent="0.25">
      <c r="B13" s="31" t="s">
        <v>12</v>
      </c>
      <c r="C13" s="6">
        <v>150</v>
      </c>
      <c r="I13" s="6">
        <v>100</v>
      </c>
      <c r="L13" s="8"/>
      <c r="N13" s="21"/>
      <c r="P13" s="6">
        <f t="shared" si="0"/>
        <v>100</v>
      </c>
      <c r="Q13" s="6">
        <f t="shared" si="1"/>
        <v>50</v>
      </c>
    </row>
    <row r="14" spans="1:18" x14ac:dyDescent="0.25">
      <c r="B14" s="31" t="s">
        <v>13</v>
      </c>
      <c r="C14" s="6">
        <v>200</v>
      </c>
      <c r="L14" s="8"/>
      <c r="N14" s="21"/>
      <c r="P14" s="6">
        <f t="shared" si="0"/>
        <v>0</v>
      </c>
      <c r="Q14" s="6">
        <f t="shared" si="1"/>
        <v>200</v>
      </c>
    </row>
    <row r="15" spans="1:18" x14ac:dyDescent="0.25">
      <c r="B15" s="31" t="s">
        <v>34</v>
      </c>
      <c r="C15" s="6">
        <v>1000</v>
      </c>
      <c r="D15" s="6">
        <v>156</v>
      </c>
      <c r="G15" s="6">
        <v>195</v>
      </c>
      <c r="H15" s="6">
        <v>117.84</v>
      </c>
      <c r="L15" s="8"/>
      <c r="M15" s="90"/>
      <c r="N15" s="21"/>
      <c r="P15" s="6">
        <f t="shared" si="0"/>
        <v>468.84000000000003</v>
      </c>
      <c r="Q15" s="6">
        <f t="shared" si="1"/>
        <v>531.16</v>
      </c>
    </row>
    <row r="16" spans="1:18" x14ac:dyDescent="0.25">
      <c r="B16" s="31" t="s">
        <v>39</v>
      </c>
      <c r="C16" s="6">
        <v>100</v>
      </c>
      <c r="H16" s="6">
        <v>51.98</v>
      </c>
      <c r="L16" s="8"/>
      <c r="M16" s="90"/>
      <c r="N16" s="21"/>
      <c r="P16" s="6">
        <f t="shared" si="0"/>
        <v>51.98</v>
      </c>
      <c r="Q16" s="6">
        <f t="shared" si="1"/>
        <v>48.02</v>
      </c>
    </row>
    <row r="17" spans="1:17" x14ac:dyDescent="0.25">
      <c r="B17" s="31" t="s">
        <v>51</v>
      </c>
      <c r="C17" s="6">
        <v>300</v>
      </c>
      <c r="E17" s="6">
        <v>126</v>
      </c>
      <c r="G17" s="6">
        <v>277.2</v>
      </c>
      <c r="L17" s="8"/>
      <c r="N17" s="21"/>
      <c r="P17" s="6">
        <f t="shared" si="0"/>
        <v>403.2</v>
      </c>
      <c r="Q17" s="6">
        <f t="shared" si="1"/>
        <v>-103.19999999999999</v>
      </c>
    </row>
    <row r="18" spans="1:17" x14ac:dyDescent="0.25">
      <c r="B18" s="31" t="s">
        <v>14</v>
      </c>
      <c r="C18" s="6">
        <v>2500</v>
      </c>
      <c r="E18" s="6">
        <v>312</v>
      </c>
      <c r="F18" s="6">
        <v>312</v>
      </c>
      <c r="G18" s="6">
        <v>156</v>
      </c>
      <c r="H18" s="6">
        <v>312</v>
      </c>
      <c r="I18" s="6">
        <v>156</v>
      </c>
      <c r="L18" s="8"/>
      <c r="N18" s="21"/>
      <c r="P18" s="6">
        <f t="shared" si="0"/>
        <v>1248</v>
      </c>
      <c r="Q18" s="6">
        <f t="shared" si="1"/>
        <v>1252</v>
      </c>
    </row>
    <row r="19" spans="1:17" x14ac:dyDescent="0.25">
      <c r="B19" s="31" t="s">
        <v>15</v>
      </c>
      <c r="C19" s="6">
        <v>150</v>
      </c>
      <c r="D19" s="6">
        <v>41.44</v>
      </c>
      <c r="H19" s="6">
        <v>161.46</v>
      </c>
      <c r="P19" s="6">
        <f t="shared" si="0"/>
        <v>202.9</v>
      </c>
      <c r="Q19" s="6">
        <f t="shared" si="1"/>
        <v>-52.900000000000006</v>
      </c>
    </row>
    <row r="20" spans="1:17" x14ac:dyDescent="0.25">
      <c r="B20" s="32" t="s">
        <v>56</v>
      </c>
      <c r="C20" s="34">
        <f t="shared" ref="C20:O20" si="2">SUM(C10:C19)</f>
        <v>9200</v>
      </c>
      <c r="D20" s="34">
        <f t="shared" si="2"/>
        <v>197.44</v>
      </c>
      <c r="E20" s="34">
        <f t="shared" si="2"/>
        <v>538</v>
      </c>
      <c r="F20" s="34">
        <f t="shared" si="2"/>
        <v>412</v>
      </c>
      <c r="G20" s="34">
        <f t="shared" si="2"/>
        <v>2128.1999999999998</v>
      </c>
      <c r="H20" s="34">
        <f t="shared" si="2"/>
        <v>643.28</v>
      </c>
      <c r="I20" s="34">
        <f t="shared" si="2"/>
        <v>256</v>
      </c>
      <c r="J20" s="34">
        <f t="shared" si="2"/>
        <v>0</v>
      </c>
      <c r="K20" s="34">
        <f t="shared" si="2"/>
        <v>0</v>
      </c>
      <c r="L20" s="34">
        <f t="shared" si="2"/>
        <v>0</v>
      </c>
      <c r="M20" s="34">
        <f t="shared" si="2"/>
        <v>0</v>
      </c>
      <c r="N20" s="34">
        <f t="shared" si="2"/>
        <v>0</v>
      </c>
      <c r="O20" s="34">
        <f t="shared" si="2"/>
        <v>0</v>
      </c>
      <c r="P20" s="6">
        <f t="shared" si="0"/>
        <v>4174.92</v>
      </c>
      <c r="Q20" s="6">
        <f t="shared" si="1"/>
        <v>5025.08</v>
      </c>
    </row>
    <row r="21" spans="1:17" x14ac:dyDescent="0.25">
      <c r="B21" s="31" t="s">
        <v>17</v>
      </c>
      <c r="C21" s="6">
        <v>400</v>
      </c>
      <c r="F21" s="6">
        <v>160</v>
      </c>
      <c r="P21" s="6">
        <f t="shared" si="0"/>
        <v>160</v>
      </c>
      <c r="Q21" s="6">
        <f t="shared" si="1"/>
        <v>240</v>
      </c>
    </row>
    <row r="22" spans="1:17" x14ac:dyDescent="0.25">
      <c r="A22" t="s">
        <v>16</v>
      </c>
      <c r="B22" s="31" t="s">
        <v>18</v>
      </c>
      <c r="C22" s="6">
        <v>8600</v>
      </c>
      <c r="D22" s="6">
        <v>436.85</v>
      </c>
      <c r="E22" s="6">
        <v>653.52</v>
      </c>
      <c r="F22" s="6">
        <v>653.52</v>
      </c>
      <c r="G22" s="6">
        <v>653.52</v>
      </c>
      <c r="H22" s="6">
        <v>653.32000000000005</v>
      </c>
      <c r="I22" s="6">
        <v>653.32000000000005</v>
      </c>
      <c r="P22" s="6">
        <f t="shared" si="0"/>
        <v>3704.05</v>
      </c>
      <c r="Q22" s="6">
        <f t="shared" si="1"/>
        <v>4895.95</v>
      </c>
    </row>
    <row r="23" spans="1:17" x14ac:dyDescent="0.25">
      <c r="B23" s="31" t="s">
        <v>19</v>
      </c>
      <c r="C23" s="6">
        <v>1100</v>
      </c>
      <c r="F23" s="6">
        <v>957.07</v>
      </c>
      <c r="H23" s="6">
        <v>66.48</v>
      </c>
      <c r="P23" s="6">
        <f t="shared" si="0"/>
        <v>1023.5500000000001</v>
      </c>
      <c r="Q23" s="6">
        <f t="shared" si="1"/>
        <v>76.449999999999932</v>
      </c>
    </row>
    <row r="24" spans="1:17" x14ac:dyDescent="0.25">
      <c r="B24" s="31" t="s">
        <v>20</v>
      </c>
      <c r="C24" s="6">
        <v>100</v>
      </c>
      <c r="P24" s="6">
        <f t="shared" si="0"/>
        <v>0</v>
      </c>
      <c r="Q24" s="6">
        <f t="shared" si="1"/>
        <v>100</v>
      </c>
    </row>
    <row r="25" spans="1:17" ht="17.25" customHeight="1" x14ac:dyDescent="0.25">
      <c r="B25" s="31" t="s">
        <v>21</v>
      </c>
      <c r="C25" s="6">
        <v>450</v>
      </c>
      <c r="I25" s="6">
        <v>168</v>
      </c>
      <c r="P25" s="6">
        <f t="shared" si="0"/>
        <v>168</v>
      </c>
      <c r="Q25" s="6">
        <f t="shared" si="1"/>
        <v>282</v>
      </c>
    </row>
    <row r="26" spans="1:17" x14ac:dyDescent="0.25">
      <c r="B26" s="31" t="s">
        <v>22</v>
      </c>
      <c r="C26" s="6">
        <v>100</v>
      </c>
      <c r="D26" s="6">
        <v>10.98</v>
      </c>
      <c r="F26" s="6">
        <v>8.19</v>
      </c>
      <c r="G26" s="6">
        <v>14.54</v>
      </c>
      <c r="H26" s="6">
        <v>21.96</v>
      </c>
      <c r="P26" s="6">
        <f t="shared" si="0"/>
        <v>55.67</v>
      </c>
      <c r="Q26" s="6">
        <f t="shared" si="1"/>
        <v>44.33</v>
      </c>
    </row>
    <row r="27" spans="1:17" x14ac:dyDescent="0.25">
      <c r="B27" s="31" t="s">
        <v>23</v>
      </c>
      <c r="C27" s="6">
        <v>500</v>
      </c>
      <c r="D27" s="6">
        <v>66.22</v>
      </c>
      <c r="E27" s="6">
        <v>27.5</v>
      </c>
      <c r="F27" s="6">
        <v>27.5</v>
      </c>
      <c r="G27" s="6">
        <v>49.88</v>
      </c>
      <c r="H27" s="6">
        <v>35.49</v>
      </c>
      <c r="I27" s="6">
        <v>35.49</v>
      </c>
      <c r="P27" s="6">
        <f t="shared" si="0"/>
        <v>242.08</v>
      </c>
      <c r="Q27" s="6">
        <f t="shared" si="1"/>
        <v>257.91999999999996</v>
      </c>
    </row>
    <row r="28" spans="1:17" x14ac:dyDescent="0.25">
      <c r="B28" s="31" t="s">
        <v>24</v>
      </c>
      <c r="C28" s="6">
        <v>400</v>
      </c>
      <c r="D28" s="6">
        <v>402.36</v>
      </c>
      <c r="P28" s="6">
        <f t="shared" si="0"/>
        <v>402.36</v>
      </c>
      <c r="Q28" s="6">
        <f t="shared" si="1"/>
        <v>-2.3600000000000136</v>
      </c>
    </row>
    <row r="29" spans="1:17" x14ac:dyDescent="0.25">
      <c r="B29" s="31" t="s">
        <v>25</v>
      </c>
      <c r="C29" s="6">
        <v>500</v>
      </c>
      <c r="D29" s="6">
        <v>19.2</v>
      </c>
      <c r="E29" s="6">
        <v>4.8</v>
      </c>
      <c r="F29" s="6">
        <v>148.78</v>
      </c>
      <c r="G29" s="6">
        <v>4.8</v>
      </c>
      <c r="H29" s="6">
        <v>9.6</v>
      </c>
      <c r="P29" s="6">
        <f t="shared" si="0"/>
        <v>187.18</v>
      </c>
      <c r="Q29" s="6">
        <f t="shared" si="1"/>
        <v>312.82</v>
      </c>
    </row>
    <row r="30" spans="1:17" x14ac:dyDescent="0.25">
      <c r="B30" s="31" t="s">
        <v>26</v>
      </c>
      <c r="C30" s="6">
        <v>500</v>
      </c>
      <c r="P30" s="6">
        <f t="shared" si="0"/>
        <v>0</v>
      </c>
      <c r="Q30" s="6">
        <f t="shared" si="1"/>
        <v>500</v>
      </c>
    </row>
    <row r="31" spans="1:17" x14ac:dyDescent="0.25">
      <c r="B31" s="31" t="s">
        <v>27</v>
      </c>
      <c r="C31" s="6">
        <v>100</v>
      </c>
      <c r="P31" s="6">
        <f t="shared" si="0"/>
        <v>0</v>
      </c>
      <c r="Q31" s="6">
        <f t="shared" si="1"/>
        <v>100</v>
      </c>
    </row>
    <row r="32" spans="1:17" x14ac:dyDescent="0.25">
      <c r="B32" s="31" t="s">
        <v>28</v>
      </c>
      <c r="C32" s="6">
        <v>2631</v>
      </c>
      <c r="F32" s="6">
        <v>1315.22</v>
      </c>
      <c r="P32" s="6">
        <f t="shared" si="0"/>
        <v>1315.22</v>
      </c>
      <c r="Q32" s="6">
        <f t="shared" si="1"/>
        <v>1315.78</v>
      </c>
    </row>
    <row r="33" spans="1:17" s="33" customFormat="1" x14ac:dyDescent="0.25">
      <c r="B33" s="32" t="s">
        <v>56</v>
      </c>
      <c r="C33" s="34">
        <f>SUM(C21:C32)</f>
        <v>15381</v>
      </c>
      <c r="D33" s="34">
        <f>SUM(D21:D32)</f>
        <v>935.61000000000013</v>
      </c>
      <c r="E33" s="34">
        <f t="shared" ref="E33:O33" si="3">SUM(E21:E32)</f>
        <v>685.81999999999994</v>
      </c>
      <c r="F33" s="34">
        <f t="shared" si="3"/>
        <v>3270.28</v>
      </c>
      <c r="G33" s="34">
        <f t="shared" si="3"/>
        <v>722.7399999999999</v>
      </c>
      <c r="H33" s="34">
        <f t="shared" si="3"/>
        <v>786.85000000000014</v>
      </c>
      <c r="I33" s="34">
        <f t="shared" si="3"/>
        <v>856.81000000000006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4">
        <f t="shared" si="3"/>
        <v>0</v>
      </c>
      <c r="O33" s="34">
        <f t="shared" si="3"/>
        <v>0</v>
      </c>
      <c r="P33" s="34">
        <f t="shared" si="0"/>
        <v>7258.1100000000006</v>
      </c>
      <c r="Q33" s="34">
        <f t="shared" si="1"/>
        <v>8122.8899999999994</v>
      </c>
    </row>
    <row r="34" spans="1:17" x14ac:dyDescent="0.25">
      <c r="B34" s="31"/>
      <c r="C34" s="6"/>
      <c r="P34" s="27"/>
      <c r="Q34" s="27"/>
    </row>
    <row r="35" spans="1:17" s="37" customFormat="1" x14ac:dyDescent="0.25">
      <c r="B35" s="41" t="s">
        <v>74</v>
      </c>
      <c r="C35" s="38">
        <f>SUM(C33+C20)</f>
        <v>24581</v>
      </c>
      <c r="D35" s="38">
        <f t="shared" ref="D35:O35" si="4">SUM(D33+D20)</f>
        <v>1133.0500000000002</v>
      </c>
      <c r="E35" s="38">
        <f t="shared" si="4"/>
        <v>1223.82</v>
      </c>
      <c r="F35" s="38">
        <f t="shared" si="4"/>
        <v>3682.28</v>
      </c>
      <c r="G35" s="38">
        <f t="shared" si="4"/>
        <v>2850.9399999999996</v>
      </c>
      <c r="H35" s="38">
        <f t="shared" si="4"/>
        <v>1430.13</v>
      </c>
      <c r="I35" s="38">
        <f t="shared" si="4"/>
        <v>1112.81</v>
      </c>
      <c r="J35" s="38">
        <f t="shared" si="4"/>
        <v>0</v>
      </c>
      <c r="K35" s="38">
        <f t="shared" si="4"/>
        <v>0</v>
      </c>
      <c r="L35" s="38">
        <f t="shared" si="4"/>
        <v>0</v>
      </c>
      <c r="M35" s="38">
        <f t="shared" si="4"/>
        <v>0</v>
      </c>
      <c r="N35" s="38">
        <f t="shared" si="4"/>
        <v>0</v>
      </c>
      <c r="O35" s="38">
        <f t="shared" si="4"/>
        <v>0</v>
      </c>
      <c r="P35" s="38">
        <f>SUM(D35:O35)</f>
        <v>11433.03</v>
      </c>
      <c r="Q35" s="38">
        <f>SUM(C35-P35)</f>
        <v>13147.97</v>
      </c>
    </row>
    <row r="37" spans="1:17" x14ac:dyDescent="0.25">
      <c r="C37" s="7"/>
    </row>
    <row r="38" spans="1:17" x14ac:dyDescent="0.25">
      <c r="C38" s="7"/>
      <c r="H38" s="31"/>
      <c r="K38" s="31"/>
      <c r="L38" s="91"/>
    </row>
    <row r="39" spans="1:17" x14ac:dyDescent="0.25">
      <c r="H39" s="31"/>
      <c r="K39" s="31"/>
      <c r="L39" s="91"/>
    </row>
    <row r="40" spans="1:17" x14ac:dyDescent="0.25">
      <c r="A40" s="35" t="s">
        <v>57</v>
      </c>
      <c r="B40" s="6"/>
      <c r="H40" s="31"/>
      <c r="K40" s="31"/>
      <c r="L40" s="91"/>
    </row>
    <row r="41" spans="1:17" x14ac:dyDescent="0.25">
      <c r="B41" s="6"/>
      <c r="H41" s="31"/>
      <c r="K41" s="31"/>
      <c r="L41" s="91"/>
    </row>
    <row r="42" spans="1:17" x14ac:dyDescent="0.25">
      <c r="B42" s="6"/>
      <c r="H42" s="31"/>
      <c r="K42" s="31"/>
      <c r="L42" s="91"/>
    </row>
    <row r="43" spans="1:17" x14ac:dyDescent="0.25">
      <c r="A43" t="s">
        <v>58</v>
      </c>
      <c r="B43" s="6">
        <v>1000</v>
      </c>
      <c r="G43" s="13"/>
      <c r="H43" s="31"/>
      <c r="K43" s="31"/>
      <c r="L43" s="91"/>
    </row>
    <row r="44" spans="1:17" x14ac:dyDescent="0.25">
      <c r="A44" t="s">
        <v>59</v>
      </c>
      <c r="B44" s="89">
        <v>1434.67</v>
      </c>
      <c r="G44" s="13"/>
      <c r="H44" s="31"/>
      <c r="K44" s="31"/>
      <c r="L44" s="91"/>
    </row>
    <row r="45" spans="1:17" x14ac:dyDescent="0.25">
      <c r="A45" t="s">
        <v>60</v>
      </c>
      <c r="B45" s="36">
        <v>-13560.7</v>
      </c>
      <c r="G45" s="13"/>
      <c r="H45" s="31"/>
      <c r="K45" s="31"/>
      <c r="L45" s="91"/>
    </row>
    <row r="46" spans="1:17" x14ac:dyDescent="0.25">
      <c r="A46" t="s">
        <v>29</v>
      </c>
      <c r="B46" s="6">
        <v>931.62</v>
      </c>
      <c r="G46" s="13"/>
      <c r="H46" s="31"/>
      <c r="K46" s="31"/>
      <c r="L46" s="91"/>
    </row>
    <row r="47" spans="1:17" x14ac:dyDescent="0.25">
      <c r="A47" t="s">
        <v>61</v>
      </c>
      <c r="B47" s="6">
        <v>20496.73</v>
      </c>
      <c r="G47" s="13"/>
      <c r="H47" s="31"/>
      <c r="K47" s="31"/>
      <c r="L47" s="91"/>
    </row>
    <row r="48" spans="1:17" x14ac:dyDescent="0.25">
      <c r="A48" t="s">
        <v>104</v>
      </c>
      <c r="B48" s="6">
        <v>0</v>
      </c>
      <c r="G48" s="13"/>
      <c r="H48" s="31"/>
      <c r="K48" s="31"/>
      <c r="L48" s="91"/>
    </row>
    <row r="49" spans="8:12" x14ac:dyDescent="0.25">
      <c r="H49" s="31"/>
      <c r="K49" s="31"/>
      <c r="L49" s="91"/>
    </row>
    <row r="54" spans="8:12" x14ac:dyDescent="0.25">
      <c r="H54" s="27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7974F-B2EF-478A-A8A3-6B835F4D645E}">
  <dimension ref="A1:K39"/>
  <sheetViews>
    <sheetView topLeftCell="A13" workbookViewId="0">
      <selection activeCell="F25" sqref="F25"/>
    </sheetView>
  </sheetViews>
  <sheetFormatPr defaultRowHeight="15" x14ac:dyDescent="0.25"/>
  <cols>
    <col min="1" max="1" width="23" style="91" customWidth="1"/>
    <col min="2" max="2" width="16.7109375" style="91" customWidth="1"/>
    <col min="3" max="4" width="9.140625" style="91"/>
    <col min="5" max="5" width="10.140625" style="91" bestFit="1" customWidth="1"/>
    <col min="6" max="6" width="9.140625" style="91"/>
    <col min="7" max="7" width="11.7109375" style="91" customWidth="1"/>
    <col min="8" max="8" width="21.42578125" style="91" bestFit="1" customWidth="1"/>
    <col min="9" max="9" width="10.85546875" style="91" bestFit="1" customWidth="1"/>
    <col min="10" max="10" width="15.140625" style="91" customWidth="1"/>
    <col min="11" max="11" width="9.140625" style="91"/>
    <col min="12" max="12" width="10.140625" style="91" bestFit="1" customWidth="1"/>
    <col min="13" max="16384" width="9.140625" style="91"/>
  </cols>
  <sheetData>
    <row r="1" spans="1:10" x14ac:dyDescent="0.25">
      <c r="B1" s="6"/>
      <c r="C1" s="6"/>
      <c r="D1" s="6"/>
      <c r="E1" s="6"/>
      <c r="F1" s="6"/>
      <c r="G1" s="6"/>
      <c r="H1" s="6"/>
    </row>
    <row r="2" spans="1:10" x14ac:dyDescent="0.25">
      <c r="A2" s="40" t="s">
        <v>30</v>
      </c>
      <c r="B2" s="6"/>
      <c r="C2" s="6"/>
      <c r="D2" s="6"/>
      <c r="E2" s="6"/>
      <c r="F2" s="6"/>
      <c r="G2" s="6"/>
      <c r="H2" s="6"/>
    </row>
    <row r="3" spans="1:10" x14ac:dyDescent="0.25">
      <c r="B3" s="6"/>
      <c r="C3" s="6"/>
      <c r="D3" s="6"/>
      <c r="E3" s="6"/>
      <c r="F3" s="6"/>
      <c r="G3" s="6"/>
      <c r="H3" s="6"/>
    </row>
    <row r="4" spans="1:10" s="61" customFormat="1" ht="45" x14ac:dyDescent="0.25">
      <c r="B4" s="80" t="s">
        <v>31</v>
      </c>
      <c r="C4" s="80" t="s">
        <v>32</v>
      </c>
      <c r="D4" s="80"/>
      <c r="E4" s="80" t="s">
        <v>33</v>
      </c>
      <c r="F4" s="80"/>
      <c r="G4" s="80" t="s">
        <v>91</v>
      </c>
      <c r="H4" s="80"/>
      <c r="I4" s="81" t="s">
        <v>92</v>
      </c>
      <c r="J4" s="81"/>
    </row>
    <row r="5" spans="1:10" s="82" customFormat="1" x14ac:dyDescent="0.25">
      <c r="A5" s="82" t="s">
        <v>53</v>
      </c>
      <c r="B5" s="83">
        <v>4573</v>
      </c>
      <c r="C5" s="83">
        <v>160</v>
      </c>
      <c r="D5" s="83"/>
      <c r="E5" s="83">
        <v>3958</v>
      </c>
      <c r="F5" s="83"/>
      <c r="G5" s="83">
        <v>659.67</v>
      </c>
      <c r="H5" s="83"/>
      <c r="I5" s="83">
        <f>SUM(B5+C5-E5+G5)</f>
        <v>1434.67</v>
      </c>
    </row>
    <row r="6" spans="1:10" x14ac:dyDescent="0.25">
      <c r="B6" s="6"/>
      <c r="C6" s="6"/>
      <c r="D6" s="6"/>
      <c r="E6" s="6"/>
      <c r="F6" s="6"/>
      <c r="G6" s="6"/>
      <c r="H6" s="6"/>
      <c r="I6" s="83"/>
    </row>
    <row r="7" spans="1:10" x14ac:dyDescent="0.25">
      <c r="A7" s="91" t="s">
        <v>61</v>
      </c>
      <c r="B7" s="6">
        <v>34112.730000000003</v>
      </c>
      <c r="C7" s="6"/>
      <c r="D7" s="6"/>
      <c r="E7" s="6">
        <v>13616</v>
      </c>
      <c r="F7" s="6"/>
      <c r="G7" s="6"/>
      <c r="H7" s="6"/>
      <c r="I7" s="23">
        <f t="shared" ref="I7:I8" si="0">SUM(B7+C7-E7+G7)</f>
        <v>20496.730000000003</v>
      </c>
    </row>
    <row r="8" spans="1:10" x14ac:dyDescent="0.25">
      <c r="A8" s="91" t="s">
        <v>93</v>
      </c>
      <c r="B8" s="6">
        <v>5500</v>
      </c>
      <c r="C8" s="6"/>
      <c r="D8" s="6"/>
      <c r="E8" s="6">
        <v>2760</v>
      </c>
      <c r="F8" s="6"/>
      <c r="G8" s="6"/>
      <c r="H8" s="6"/>
      <c r="I8" s="23">
        <f t="shared" si="0"/>
        <v>2740</v>
      </c>
    </row>
    <row r="9" spans="1:10" x14ac:dyDescent="0.25">
      <c r="B9" s="6"/>
      <c r="C9" s="6"/>
      <c r="D9" s="6"/>
      <c r="E9" s="6">
        <v>2740</v>
      </c>
      <c r="F9" s="6"/>
      <c r="G9" s="6"/>
      <c r="H9" s="6"/>
      <c r="I9" s="23">
        <f>SUM(I8-E9)</f>
        <v>0</v>
      </c>
    </row>
    <row r="10" spans="1:10" x14ac:dyDescent="0.25">
      <c r="A10" s="91" t="s">
        <v>103</v>
      </c>
      <c r="B10" s="6">
        <v>1000</v>
      </c>
      <c r="C10" s="6"/>
      <c r="D10" s="6"/>
      <c r="E10" s="6"/>
      <c r="F10" s="6"/>
      <c r="G10" s="6"/>
      <c r="H10" s="6"/>
      <c r="I10" s="6"/>
    </row>
    <row r="11" spans="1:10" x14ac:dyDescent="0.25">
      <c r="A11" s="96" t="s">
        <v>141</v>
      </c>
      <c r="B11" s="6"/>
      <c r="C11" s="6"/>
      <c r="D11" s="6"/>
      <c r="E11" s="6"/>
      <c r="F11" s="6"/>
      <c r="G11" s="6"/>
      <c r="H11" s="6"/>
      <c r="I11" s="6"/>
    </row>
    <row r="12" spans="1:10" x14ac:dyDescent="0.25">
      <c r="B12" s="6"/>
      <c r="C12" s="6"/>
      <c r="D12" s="6"/>
      <c r="E12" s="6"/>
      <c r="F12" s="6"/>
      <c r="G12" s="6"/>
      <c r="H12" s="6"/>
      <c r="I12" s="6"/>
    </row>
    <row r="13" spans="1:10" x14ac:dyDescent="0.25">
      <c r="A13" s="40" t="s">
        <v>35</v>
      </c>
      <c r="B13" s="6"/>
      <c r="C13" s="6"/>
      <c r="D13" s="6"/>
      <c r="E13" s="6"/>
      <c r="F13" s="6"/>
      <c r="G13" s="6"/>
      <c r="H13" s="6"/>
      <c r="I13" s="6"/>
    </row>
    <row r="14" spans="1:10" s="42" customFormat="1" x14ac:dyDescent="0.25">
      <c r="A14" s="42" t="s">
        <v>36</v>
      </c>
      <c r="B14" s="84">
        <v>1469.3</v>
      </c>
      <c r="C14" s="85">
        <v>4030</v>
      </c>
      <c r="D14" s="85"/>
      <c r="E14" s="85">
        <v>22872</v>
      </c>
      <c r="F14" s="85"/>
      <c r="G14" s="85">
        <v>3812</v>
      </c>
      <c r="H14" s="85"/>
      <c r="I14" s="85">
        <f>B14+C14-E14+G14</f>
        <v>-13560.7</v>
      </c>
      <c r="J14" s="85"/>
    </row>
    <row r="15" spans="1:10" x14ac:dyDescent="0.25">
      <c r="B15" s="6"/>
      <c r="C15" s="6"/>
      <c r="D15" s="6"/>
      <c r="E15" s="6"/>
      <c r="F15" s="6"/>
      <c r="G15" s="6"/>
      <c r="H15" s="6"/>
      <c r="I15" s="36"/>
      <c r="J15" s="6"/>
    </row>
    <row r="16" spans="1:10" s="86" customFormat="1" x14ac:dyDescent="0.25">
      <c r="A16" s="86" t="s">
        <v>37</v>
      </c>
      <c r="B16" s="87">
        <v>975.69</v>
      </c>
      <c r="C16" s="87">
        <v>753.69</v>
      </c>
      <c r="D16" s="87"/>
      <c r="E16" s="87"/>
      <c r="F16" s="87"/>
      <c r="G16" s="87"/>
      <c r="H16" s="87"/>
      <c r="I16" s="87">
        <f>SUM(B16-C16)</f>
        <v>222</v>
      </c>
    </row>
    <row r="17" spans="1:11" s="86" customFormat="1" x14ac:dyDescent="0.25">
      <c r="A17" s="88">
        <v>43927</v>
      </c>
      <c r="B17" s="87"/>
      <c r="C17" s="87">
        <v>74</v>
      </c>
      <c r="D17" s="87"/>
      <c r="E17" s="87"/>
      <c r="F17" s="87"/>
      <c r="G17" s="87"/>
      <c r="H17" s="87"/>
      <c r="I17" s="87">
        <f>SUM(I16-C17)</f>
        <v>148</v>
      </c>
    </row>
    <row r="18" spans="1:11" s="86" customFormat="1" x14ac:dyDescent="0.25">
      <c r="A18" s="88">
        <v>43957</v>
      </c>
      <c r="B18" s="87"/>
      <c r="C18" s="87">
        <v>74</v>
      </c>
      <c r="D18" s="87"/>
      <c r="E18" s="87"/>
      <c r="F18" s="87"/>
      <c r="G18" s="87"/>
      <c r="H18" s="87"/>
      <c r="I18" s="87">
        <f>SUM(I17-C18)</f>
        <v>74</v>
      </c>
    </row>
    <row r="19" spans="1:11" s="86" customFormat="1" x14ac:dyDescent="0.25">
      <c r="A19" s="88">
        <v>43990</v>
      </c>
      <c r="B19" s="87"/>
      <c r="C19" s="87">
        <v>74</v>
      </c>
      <c r="D19" s="87"/>
      <c r="E19" s="87"/>
      <c r="F19" s="87"/>
      <c r="G19" s="87"/>
      <c r="H19" s="87"/>
      <c r="I19" s="87">
        <f>SUM(I18-C19)</f>
        <v>0</v>
      </c>
      <c r="K19" s="87"/>
    </row>
    <row r="20" spans="1:11" s="86" customFormat="1" x14ac:dyDescent="0.25">
      <c r="A20" s="88">
        <v>43992</v>
      </c>
      <c r="B20" s="87">
        <v>899.59</v>
      </c>
      <c r="C20" s="87"/>
      <c r="D20" s="87" t="s">
        <v>113</v>
      </c>
      <c r="E20" s="87"/>
      <c r="F20" s="87"/>
      <c r="G20" s="87"/>
      <c r="H20" s="87"/>
      <c r="I20" s="87">
        <f>SUM(B20:H20)</f>
        <v>899.59</v>
      </c>
      <c r="K20" s="87"/>
    </row>
    <row r="21" spans="1:11" s="86" customFormat="1" x14ac:dyDescent="0.25">
      <c r="A21" s="88">
        <v>44018</v>
      </c>
      <c r="B21" s="87"/>
      <c r="C21" s="87">
        <v>75.03</v>
      </c>
      <c r="D21" s="87"/>
      <c r="E21" s="87"/>
      <c r="F21" s="87"/>
      <c r="G21" s="87"/>
      <c r="H21" s="87"/>
      <c r="I21" s="87">
        <f>SUM(I20-C21)</f>
        <v>824.56000000000006</v>
      </c>
      <c r="K21" s="87"/>
    </row>
    <row r="22" spans="1:11" s="86" customFormat="1" x14ac:dyDescent="0.25">
      <c r="A22" s="88">
        <v>44082</v>
      </c>
      <c r="B22" s="87"/>
      <c r="C22" s="87">
        <v>74.959999999999994</v>
      </c>
      <c r="D22" s="87" t="s">
        <v>142</v>
      </c>
      <c r="E22" s="87"/>
      <c r="F22" s="87"/>
      <c r="G22" s="87"/>
      <c r="H22" s="87"/>
      <c r="I22" s="87">
        <f t="shared" ref="I22:I23" si="1">SUM(I21-C22)</f>
        <v>749.6</v>
      </c>
      <c r="K22" s="87"/>
    </row>
    <row r="23" spans="1:11" s="86" customFormat="1" x14ac:dyDescent="0.25">
      <c r="A23" s="88">
        <v>44082</v>
      </c>
      <c r="B23" s="87"/>
      <c r="C23" s="87">
        <v>74.959999999999994</v>
      </c>
      <c r="D23" s="87"/>
      <c r="E23" s="87"/>
      <c r="F23" s="87"/>
      <c r="G23" s="87"/>
      <c r="H23" s="87"/>
      <c r="I23" s="87">
        <f t="shared" si="1"/>
        <v>674.64</v>
      </c>
      <c r="K23" s="87"/>
    </row>
    <row r="24" spans="1:11" s="86" customFormat="1" x14ac:dyDescent="0.25">
      <c r="A24" s="88"/>
      <c r="B24" s="87"/>
      <c r="C24" s="87"/>
      <c r="D24" s="87"/>
      <c r="E24" s="87"/>
      <c r="F24" s="87"/>
      <c r="G24" s="87"/>
      <c r="H24" s="87"/>
      <c r="I24" s="87"/>
      <c r="K24" s="87"/>
    </row>
    <row r="25" spans="1:11" s="98" customFormat="1" x14ac:dyDescent="0.25">
      <c r="B25" s="97"/>
      <c r="C25" s="97"/>
      <c r="D25" s="97"/>
      <c r="E25" s="97"/>
      <c r="F25" s="97"/>
      <c r="G25" s="97"/>
      <c r="H25" s="97"/>
      <c r="I25" s="97"/>
      <c r="K25" s="97"/>
    </row>
    <row r="26" spans="1:11" s="86" customFormat="1" x14ac:dyDescent="0.25">
      <c r="A26" s="88"/>
      <c r="B26" s="87"/>
      <c r="C26" s="87"/>
      <c r="D26" s="87"/>
      <c r="E26" s="87"/>
      <c r="F26" s="87"/>
      <c r="G26" s="87"/>
      <c r="H26" s="87"/>
      <c r="I26" s="87"/>
      <c r="K26" s="87"/>
    </row>
    <row r="27" spans="1:11" s="86" customFormat="1" x14ac:dyDescent="0.25">
      <c r="A27" s="88"/>
      <c r="B27" s="87"/>
      <c r="C27" s="87"/>
      <c r="D27" s="87"/>
      <c r="E27" s="87"/>
      <c r="F27" s="87"/>
      <c r="G27" s="87"/>
      <c r="H27" s="87"/>
      <c r="I27" s="87"/>
      <c r="K27" s="87"/>
    </row>
    <row r="28" spans="1:11" s="33" customFormat="1" x14ac:dyDescent="0.25">
      <c r="A28" s="33" t="s">
        <v>38</v>
      </c>
      <c r="B28" s="36">
        <v>13340</v>
      </c>
      <c r="C28" s="36"/>
      <c r="D28" s="36"/>
      <c r="E28" s="36">
        <v>13764.78</v>
      </c>
      <c r="F28" s="36"/>
      <c r="G28" s="36">
        <v>1356.4</v>
      </c>
      <c r="H28" s="36"/>
      <c r="I28" s="36">
        <f>SUM(B28+C28-E28+G28)</f>
        <v>931.61999999999944</v>
      </c>
    </row>
    <row r="29" spans="1:11" x14ac:dyDescent="0.25">
      <c r="B29" s="6"/>
      <c r="C29" s="6"/>
      <c r="D29" s="6"/>
      <c r="E29" s="6"/>
      <c r="F29" s="6"/>
      <c r="G29" s="6"/>
      <c r="H29" s="6"/>
      <c r="I29" s="36"/>
    </row>
    <row r="30" spans="1:11" s="92" customFormat="1" x14ac:dyDescent="0.25">
      <c r="C30" s="93"/>
      <c r="D30" s="93"/>
      <c r="F30" s="93"/>
      <c r="G30" s="93"/>
      <c r="H30" s="93"/>
    </row>
    <row r="31" spans="1:11" x14ac:dyDescent="0.25">
      <c r="B31" s="6"/>
      <c r="C31" s="6"/>
      <c r="D31" s="6"/>
      <c r="E31" s="6"/>
      <c r="F31" s="6"/>
      <c r="G31" s="6"/>
      <c r="H31" s="6"/>
    </row>
    <row r="32" spans="1:11" s="30" customFormat="1" x14ac:dyDescent="0.25">
      <c r="B32" s="38"/>
      <c r="C32" s="38"/>
      <c r="D32" s="38"/>
      <c r="E32" s="38"/>
      <c r="F32" s="38"/>
      <c r="G32" s="38"/>
      <c r="H32" s="38" t="s">
        <v>94</v>
      </c>
      <c r="I32" s="38">
        <f>SUM(I5:I31)</f>
        <v>15634.71</v>
      </c>
    </row>
    <row r="33" spans="1:9" x14ac:dyDescent="0.25">
      <c r="H33" s="7" t="s">
        <v>98</v>
      </c>
      <c r="I33" s="65">
        <f>SUM(I32-I14)</f>
        <v>29195.41</v>
      </c>
    </row>
    <row r="38" spans="1:9" x14ac:dyDescent="0.25">
      <c r="A38" s="92" t="s">
        <v>112</v>
      </c>
      <c r="B38" s="93">
        <v>27548.59</v>
      </c>
      <c r="E38" s="93">
        <v>1315.22</v>
      </c>
      <c r="I38" s="93">
        <f>SUM(B38+C38-E38+G38)</f>
        <v>26233.37</v>
      </c>
    </row>
    <row r="39" spans="1:9" x14ac:dyDescent="0.25">
      <c r="A39" s="94" t="s">
        <v>119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DC4D-EF42-473C-9789-3C484B69697C}">
  <dimension ref="A1:J112"/>
  <sheetViews>
    <sheetView topLeftCell="A95" workbookViewId="0">
      <selection activeCell="A105" sqref="A105:D110"/>
    </sheetView>
  </sheetViews>
  <sheetFormatPr defaultRowHeight="15" x14ac:dyDescent="0.25"/>
  <cols>
    <col min="1" max="1" width="15.5703125" style="13" customWidth="1"/>
    <col min="2" max="2" width="27" customWidth="1"/>
    <col min="3" max="3" width="10.7109375" bestFit="1" customWidth="1"/>
    <col min="6" max="6" width="14.7109375" style="6" customWidth="1"/>
    <col min="11" max="11" width="10.140625" bestFit="1" customWidth="1"/>
  </cols>
  <sheetData>
    <row r="1" spans="1:10" ht="21" x14ac:dyDescent="0.35">
      <c r="A1" s="67" t="s">
        <v>0</v>
      </c>
      <c r="B1" s="1"/>
      <c r="C1" s="1"/>
      <c r="D1" s="1"/>
      <c r="E1" s="1"/>
    </row>
    <row r="3" spans="1:10" x14ac:dyDescent="0.25">
      <c r="C3" s="35" t="s">
        <v>130</v>
      </c>
    </row>
    <row r="5" spans="1:10" s="44" customFormat="1" x14ac:dyDescent="0.25">
      <c r="A5" s="69" t="s">
        <v>75</v>
      </c>
      <c r="F5" s="47">
        <v>47528.55</v>
      </c>
    </row>
    <row r="6" spans="1:10" x14ac:dyDescent="0.25">
      <c r="E6" s="10"/>
      <c r="F6" s="11"/>
      <c r="G6" s="10"/>
      <c r="H6" s="10"/>
      <c r="I6" s="10"/>
      <c r="J6" s="10"/>
    </row>
    <row r="7" spans="1:10" s="29" customFormat="1" x14ac:dyDescent="0.25">
      <c r="A7" s="70" t="s">
        <v>40</v>
      </c>
      <c r="E7" s="45"/>
      <c r="F7" s="46"/>
      <c r="G7" s="45"/>
      <c r="H7" s="45"/>
      <c r="I7" s="45"/>
      <c r="J7" s="45"/>
    </row>
    <row r="8" spans="1:10" s="7" customFormat="1" x14ac:dyDescent="0.25">
      <c r="A8" s="25" t="s">
        <v>101</v>
      </c>
      <c r="B8" s="7" t="s">
        <v>76</v>
      </c>
      <c r="F8" s="27" t="s">
        <v>77</v>
      </c>
      <c r="G8" s="26"/>
      <c r="H8" s="26"/>
      <c r="I8" s="26"/>
      <c r="J8" s="26"/>
    </row>
    <row r="9" spans="1:10" x14ac:dyDescent="0.25">
      <c r="A9" s="77"/>
      <c r="B9" s="7"/>
      <c r="C9" s="7"/>
      <c r="D9" s="7"/>
      <c r="E9" s="7"/>
      <c r="F9" s="27"/>
      <c r="G9" s="10"/>
      <c r="H9" s="10"/>
      <c r="I9" s="10"/>
      <c r="J9" s="10"/>
    </row>
    <row r="10" spans="1:10" s="28" customFormat="1" x14ac:dyDescent="0.25">
      <c r="A10" s="77">
        <v>43943</v>
      </c>
      <c r="B10" s="28" t="s">
        <v>90</v>
      </c>
      <c r="F10" s="22">
        <v>4.8</v>
      </c>
      <c r="G10" s="78"/>
      <c r="H10" s="78"/>
      <c r="I10" s="78"/>
      <c r="J10" s="78"/>
    </row>
    <row r="11" spans="1:10" s="28" customFormat="1" x14ac:dyDescent="0.25">
      <c r="A11" s="77">
        <v>43943</v>
      </c>
      <c r="B11" s="28" t="s">
        <v>80</v>
      </c>
      <c r="F11" s="22">
        <v>156</v>
      </c>
      <c r="G11" s="78"/>
      <c r="H11" s="78"/>
      <c r="I11" s="78"/>
      <c r="J11" s="78"/>
    </row>
    <row r="12" spans="1:10" s="28" customFormat="1" x14ac:dyDescent="0.25">
      <c r="A12" s="77">
        <v>43943</v>
      </c>
      <c r="B12" s="77" t="s">
        <v>81</v>
      </c>
      <c r="F12" s="22">
        <v>41.44</v>
      </c>
      <c r="G12" s="78"/>
      <c r="H12" s="78"/>
      <c r="I12" s="78"/>
      <c r="J12" s="78"/>
    </row>
    <row r="13" spans="1:10" s="28" customFormat="1" x14ac:dyDescent="0.25">
      <c r="A13" s="77">
        <v>43943</v>
      </c>
      <c r="B13" s="28" t="s">
        <v>102</v>
      </c>
      <c r="F13" s="22">
        <v>398.77</v>
      </c>
      <c r="G13" s="78"/>
      <c r="H13" s="78"/>
      <c r="I13" s="78"/>
      <c r="J13" s="78"/>
    </row>
    <row r="14" spans="1:10" s="28" customFormat="1" x14ac:dyDescent="0.25">
      <c r="A14" s="77">
        <v>43943</v>
      </c>
      <c r="B14" s="28" t="s">
        <v>82</v>
      </c>
      <c r="F14" s="22">
        <v>84</v>
      </c>
      <c r="G14" s="78"/>
      <c r="H14" s="78"/>
      <c r="I14" s="78"/>
      <c r="J14" s="78"/>
    </row>
    <row r="15" spans="1:10" s="28" customFormat="1" x14ac:dyDescent="0.25">
      <c r="A15" s="77">
        <v>43943</v>
      </c>
      <c r="B15" s="28" t="s">
        <v>83</v>
      </c>
      <c r="F15" s="22">
        <v>14.4</v>
      </c>
      <c r="G15" s="78"/>
      <c r="H15" s="78"/>
      <c r="I15" s="78"/>
      <c r="J15" s="78"/>
    </row>
    <row r="16" spans="1:10" s="28" customFormat="1" x14ac:dyDescent="0.25">
      <c r="A16" s="77">
        <v>43943</v>
      </c>
      <c r="B16" s="28" t="s">
        <v>84</v>
      </c>
      <c r="F16" s="22">
        <v>252.6</v>
      </c>
      <c r="G16" s="78"/>
      <c r="H16" s="78"/>
      <c r="I16" s="78"/>
      <c r="J16" s="78"/>
    </row>
    <row r="17" spans="1:10" s="28" customFormat="1" x14ac:dyDescent="0.25">
      <c r="A17" s="77">
        <v>43943</v>
      </c>
      <c r="B17" s="28" t="s">
        <v>85</v>
      </c>
      <c r="F17" s="22">
        <v>149.76</v>
      </c>
      <c r="G17" s="78"/>
      <c r="H17" s="78"/>
      <c r="I17" s="78"/>
      <c r="J17" s="78"/>
    </row>
    <row r="18" spans="1:10" s="28" customFormat="1" x14ac:dyDescent="0.25">
      <c r="A18" s="77">
        <v>43943</v>
      </c>
      <c r="B18" s="28" t="s">
        <v>86</v>
      </c>
      <c r="F18" s="22">
        <v>14.55</v>
      </c>
      <c r="G18" s="78"/>
      <c r="H18" s="78"/>
      <c r="I18" s="78"/>
      <c r="J18" s="78"/>
    </row>
    <row r="19" spans="1:10" s="28" customFormat="1" x14ac:dyDescent="0.25">
      <c r="A19" s="77">
        <v>43943</v>
      </c>
      <c r="B19" s="28" t="s">
        <v>87</v>
      </c>
      <c r="F19" s="22">
        <v>16.73</v>
      </c>
      <c r="G19" s="78"/>
      <c r="H19" s="78"/>
      <c r="I19" s="78"/>
      <c r="J19" s="78"/>
    </row>
    <row r="20" spans="1:10" s="28" customFormat="1" x14ac:dyDescent="0.25">
      <c r="A20" s="77">
        <v>43963</v>
      </c>
      <c r="B20" s="28" t="s">
        <v>99</v>
      </c>
      <c r="F20" s="22">
        <v>100</v>
      </c>
      <c r="G20" s="78"/>
      <c r="H20" s="78"/>
      <c r="I20" s="78"/>
      <c r="J20" s="78"/>
    </row>
    <row r="21" spans="1:10" s="28" customFormat="1" x14ac:dyDescent="0.25">
      <c r="A21" s="77">
        <v>43963</v>
      </c>
      <c r="B21" s="28" t="s">
        <v>100</v>
      </c>
      <c r="F21" s="22">
        <v>2760</v>
      </c>
      <c r="G21" s="78"/>
      <c r="H21" s="78"/>
      <c r="I21" s="78"/>
      <c r="J21" s="78"/>
    </row>
    <row r="22" spans="1:10" s="28" customFormat="1" x14ac:dyDescent="0.25">
      <c r="A22" s="77">
        <v>43963</v>
      </c>
      <c r="B22" s="28" t="s">
        <v>54</v>
      </c>
      <c r="F22" s="22">
        <v>438</v>
      </c>
      <c r="G22" s="78"/>
      <c r="H22" s="78"/>
      <c r="I22" s="78"/>
      <c r="J22" s="78"/>
    </row>
    <row r="23" spans="1:10" s="28" customFormat="1" x14ac:dyDescent="0.25">
      <c r="A23" s="77">
        <v>43963</v>
      </c>
      <c r="B23" s="28" t="s">
        <v>90</v>
      </c>
      <c r="F23" s="22">
        <v>4.8</v>
      </c>
      <c r="G23" s="78"/>
      <c r="H23" s="78"/>
      <c r="I23" s="78"/>
      <c r="J23" s="78"/>
    </row>
    <row r="24" spans="1:10" s="28" customFormat="1" x14ac:dyDescent="0.25">
      <c r="A24" s="77">
        <v>43963</v>
      </c>
      <c r="B24" s="28" t="s">
        <v>102</v>
      </c>
      <c r="F24" s="22">
        <v>547.5</v>
      </c>
      <c r="G24" s="78"/>
      <c r="H24" s="78"/>
      <c r="I24" s="78"/>
      <c r="J24" s="78"/>
    </row>
    <row r="25" spans="1:10" s="28" customFormat="1" x14ac:dyDescent="0.25">
      <c r="A25" s="77">
        <v>43963</v>
      </c>
      <c r="B25" s="28" t="s">
        <v>82</v>
      </c>
      <c r="F25" s="22">
        <v>133.52000000000001</v>
      </c>
      <c r="G25" s="78"/>
      <c r="H25" s="78"/>
      <c r="I25" s="78"/>
      <c r="J25" s="78"/>
    </row>
    <row r="26" spans="1:10" s="28" customFormat="1" x14ac:dyDescent="0.25">
      <c r="A26" s="77">
        <v>43983</v>
      </c>
      <c r="B26" s="28" t="s">
        <v>105</v>
      </c>
      <c r="F26" s="22">
        <v>1315.22</v>
      </c>
      <c r="G26" s="78"/>
      <c r="H26" s="78"/>
      <c r="I26" s="78"/>
      <c r="J26" s="78"/>
    </row>
    <row r="27" spans="1:10" s="28" customFormat="1" x14ac:dyDescent="0.25">
      <c r="A27" s="77">
        <v>43992</v>
      </c>
      <c r="B27" s="28" t="s">
        <v>106</v>
      </c>
      <c r="F27" s="22">
        <v>160</v>
      </c>
      <c r="G27" s="78"/>
      <c r="H27" s="78"/>
      <c r="I27" s="78"/>
      <c r="J27" s="78"/>
    </row>
    <row r="28" spans="1:10" s="28" customFormat="1" x14ac:dyDescent="0.25">
      <c r="A28" s="77">
        <v>43992</v>
      </c>
      <c r="B28" s="28" t="s">
        <v>107</v>
      </c>
      <c r="F28" s="22">
        <v>115.2</v>
      </c>
      <c r="G28" s="78"/>
      <c r="H28" s="78"/>
      <c r="I28" s="78"/>
      <c r="J28" s="78"/>
    </row>
    <row r="29" spans="1:10" s="28" customFormat="1" x14ac:dyDescent="0.25">
      <c r="A29" s="77">
        <v>43992</v>
      </c>
      <c r="B29" s="28" t="s">
        <v>82</v>
      </c>
      <c r="F29" s="22">
        <v>130.80000000000001</v>
      </c>
      <c r="G29" s="78"/>
      <c r="H29" s="78"/>
      <c r="I29" s="78"/>
      <c r="J29" s="78"/>
    </row>
    <row r="30" spans="1:10" s="28" customFormat="1" x14ac:dyDescent="0.25">
      <c r="A30" s="77">
        <v>43992</v>
      </c>
      <c r="B30" s="28" t="s">
        <v>102</v>
      </c>
      <c r="F30" s="22">
        <v>558.41</v>
      </c>
      <c r="G30" s="78"/>
      <c r="H30" s="78"/>
      <c r="I30" s="78"/>
      <c r="J30" s="78"/>
    </row>
    <row r="31" spans="1:10" s="28" customFormat="1" x14ac:dyDescent="0.25">
      <c r="A31" s="77">
        <v>43992</v>
      </c>
      <c r="B31" s="28" t="s">
        <v>108</v>
      </c>
      <c r="F31" s="22">
        <v>312</v>
      </c>
      <c r="G31" s="78"/>
      <c r="H31" s="78"/>
      <c r="I31" s="78"/>
      <c r="J31" s="78"/>
    </row>
    <row r="32" spans="1:10" s="28" customFormat="1" x14ac:dyDescent="0.25">
      <c r="A32" s="77">
        <v>43992</v>
      </c>
      <c r="B32" s="28" t="s">
        <v>109</v>
      </c>
      <c r="F32" s="22">
        <v>899.59</v>
      </c>
      <c r="G32" s="78"/>
      <c r="H32" s="78"/>
      <c r="I32" s="78"/>
      <c r="J32" s="78"/>
    </row>
    <row r="33" spans="1:10" s="28" customFormat="1" x14ac:dyDescent="0.25">
      <c r="A33" s="77">
        <v>43992</v>
      </c>
      <c r="B33" s="28" t="s">
        <v>90</v>
      </c>
      <c r="F33" s="22">
        <v>4.8</v>
      </c>
      <c r="G33" s="78"/>
      <c r="H33" s="78"/>
      <c r="I33" s="78"/>
      <c r="J33" s="78"/>
    </row>
    <row r="34" spans="1:10" s="28" customFormat="1" x14ac:dyDescent="0.25">
      <c r="A34" s="77">
        <v>43992</v>
      </c>
      <c r="B34" s="28" t="s">
        <v>110</v>
      </c>
      <c r="F34" s="22">
        <v>957.07</v>
      </c>
      <c r="G34" s="78"/>
      <c r="H34" s="78"/>
      <c r="I34" s="78"/>
      <c r="J34" s="78"/>
    </row>
    <row r="35" spans="1:10" s="28" customFormat="1" x14ac:dyDescent="0.25">
      <c r="A35" s="77">
        <v>43992</v>
      </c>
      <c r="B35" s="28" t="s">
        <v>111</v>
      </c>
      <c r="F35" s="22">
        <v>28.78</v>
      </c>
      <c r="G35" s="78"/>
      <c r="H35" s="78"/>
      <c r="I35" s="78"/>
      <c r="J35" s="78"/>
    </row>
    <row r="36" spans="1:10" s="28" customFormat="1" x14ac:dyDescent="0.25">
      <c r="A36" s="77">
        <v>43993</v>
      </c>
      <c r="B36" s="28" t="s">
        <v>114</v>
      </c>
      <c r="F36" s="22">
        <v>100</v>
      </c>
      <c r="G36" s="78"/>
      <c r="H36" s="78"/>
      <c r="I36" s="78"/>
      <c r="J36" s="78"/>
    </row>
    <row r="37" spans="1:10" s="28" customFormat="1" x14ac:dyDescent="0.25">
      <c r="A37" s="77">
        <v>44026</v>
      </c>
      <c r="B37" s="28" t="s">
        <v>115</v>
      </c>
      <c r="F37" s="22">
        <v>151.19999999999999</v>
      </c>
      <c r="G37" s="78"/>
      <c r="H37" s="78"/>
      <c r="I37" s="78"/>
      <c r="J37" s="78"/>
    </row>
    <row r="38" spans="1:10" s="28" customFormat="1" x14ac:dyDescent="0.25">
      <c r="A38" s="77">
        <v>44026</v>
      </c>
      <c r="B38" s="28" t="s">
        <v>90</v>
      </c>
      <c r="F38" s="22">
        <v>4.8</v>
      </c>
      <c r="G38" s="78"/>
      <c r="H38" s="78"/>
      <c r="I38" s="78"/>
      <c r="J38" s="78"/>
    </row>
    <row r="39" spans="1:10" s="28" customFormat="1" x14ac:dyDescent="0.25">
      <c r="A39" s="77">
        <v>44026</v>
      </c>
      <c r="B39" s="28" t="s">
        <v>102</v>
      </c>
      <c r="F39" s="22">
        <v>572.95000000000005</v>
      </c>
      <c r="G39" s="78"/>
      <c r="H39" s="78"/>
      <c r="I39" s="78"/>
      <c r="J39" s="78"/>
    </row>
    <row r="40" spans="1:10" s="28" customFormat="1" x14ac:dyDescent="0.25">
      <c r="A40" s="77">
        <v>44026</v>
      </c>
      <c r="B40" s="28" t="s">
        <v>82</v>
      </c>
      <c r="F40" s="22">
        <v>130.6</v>
      </c>
      <c r="G40" s="78"/>
      <c r="H40" s="78"/>
      <c r="I40" s="78"/>
      <c r="J40" s="78"/>
    </row>
    <row r="41" spans="1:10" s="28" customFormat="1" x14ac:dyDescent="0.25">
      <c r="A41" s="77">
        <v>44026</v>
      </c>
      <c r="B41" s="28" t="s">
        <v>111</v>
      </c>
      <c r="F41" s="22">
        <v>14.39</v>
      </c>
      <c r="G41" s="78"/>
      <c r="H41" s="78"/>
      <c r="I41" s="78"/>
      <c r="J41" s="78"/>
    </row>
    <row r="42" spans="1:10" s="28" customFormat="1" x14ac:dyDescent="0.25">
      <c r="A42" s="77">
        <v>44026</v>
      </c>
      <c r="B42" s="28" t="s">
        <v>116</v>
      </c>
      <c r="F42" s="22">
        <v>282</v>
      </c>
      <c r="G42" s="78"/>
      <c r="H42" s="78"/>
      <c r="I42" s="78"/>
      <c r="J42" s="78"/>
    </row>
    <row r="43" spans="1:10" s="28" customFormat="1" x14ac:dyDescent="0.25">
      <c r="A43" s="77">
        <v>44026</v>
      </c>
      <c r="B43" s="28" t="s">
        <v>117</v>
      </c>
      <c r="F43" s="22">
        <v>195</v>
      </c>
      <c r="G43" s="78"/>
      <c r="H43" s="78"/>
      <c r="I43" s="78"/>
      <c r="J43" s="78"/>
    </row>
    <row r="44" spans="1:10" s="28" customFormat="1" x14ac:dyDescent="0.25">
      <c r="A44" s="77">
        <v>44026</v>
      </c>
      <c r="B44" s="28" t="s">
        <v>118</v>
      </c>
      <c r="F44" s="22">
        <v>1500</v>
      </c>
      <c r="G44" s="78"/>
      <c r="H44" s="78"/>
      <c r="I44" s="78"/>
      <c r="J44" s="78"/>
    </row>
    <row r="45" spans="1:10" s="28" customFormat="1" x14ac:dyDescent="0.25">
      <c r="A45" s="77">
        <v>44050</v>
      </c>
      <c r="B45" s="28" t="s">
        <v>121</v>
      </c>
      <c r="F45" s="22">
        <v>110.34</v>
      </c>
      <c r="G45" s="78"/>
      <c r="H45" s="78"/>
      <c r="I45" s="78"/>
      <c r="J45" s="78"/>
    </row>
    <row r="46" spans="1:10" s="28" customFormat="1" x14ac:dyDescent="0.25">
      <c r="A46" s="77">
        <v>44050</v>
      </c>
      <c r="B46" s="28" t="s">
        <v>122</v>
      </c>
      <c r="F46" s="22">
        <v>161.46</v>
      </c>
      <c r="G46" s="78"/>
      <c r="H46" s="78"/>
      <c r="I46" s="78"/>
      <c r="J46" s="78"/>
    </row>
    <row r="47" spans="1:10" s="28" customFormat="1" x14ac:dyDescent="0.25">
      <c r="A47" s="77">
        <v>44053</v>
      </c>
      <c r="B47" s="28" t="s">
        <v>123</v>
      </c>
      <c r="F47" s="22">
        <v>16356</v>
      </c>
      <c r="G47" s="78"/>
      <c r="H47" s="78"/>
      <c r="I47" s="78"/>
      <c r="J47" s="78"/>
    </row>
    <row r="48" spans="1:10" s="28" customFormat="1" x14ac:dyDescent="0.25">
      <c r="A48" s="77">
        <v>44067</v>
      </c>
      <c r="B48" s="28" t="s">
        <v>124</v>
      </c>
      <c r="F48" s="22">
        <v>66.48</v>
      </c>
      <c r="G48" s="78"/>
      <c r="H48" s="78"/>
      <c r="I48" s="78"/>
      <c r="J48" s="78"/>
    </row>
    <row r="49" spans="1:10" s="28" customFormat="1" x14ac:dyDescent="0.25">
      <c r="A49" s="77">
        <v>44067</v>
      </c>
      <c r="B49" s="28" t="s">
        <v>82</v>
      </c>
      <c r="F49" s="22">
        <v>130.80000000000001</v>
      </c>
      <c r="G49" s="78"/>
      <c r="H49" s="78"/>
      <c r="I49" s="78"/>
      <c r="J49" s="78"/>
    </row>
    <row r="50" spans="1:10" s="28" customFormat="1" x14ac:dyDescent="0.25">
      <c r="A50" s="77">
        <v>44067</v>
      </c>
      <c r="B50" s="28" t="s">
        <v>102</v>
      </c>
      <c r="F50" s="22">
        <v>639.65</v>
      </c>
      <c r="G50" s="78"/>
      <c r="H50" s="78"/>
      <c r="I50" s="78"/>
      <c r="J50" s="78"/>
    </row>
    <row r="51" spans="1:10" s="28" customFormat="1" x14ac:dyDescent="0.25">
      <c r="A51" s="77">
        <v>44067</v>
      </c>
      <c r="B51" s="28" t="s">
        <v>108</v>
      </c>
      <c r="F51" s="22">
        <v>312</v>
      </c>
      <c r="G51" s="78"/>
      <c r="H51" s="78"/>
      <c r="I51" s="78"/>
      <c r="J51" s="78"/>
    </row>
    <row r="52" spans="1:10" s="28" customFormat="1" x14ac:dyDescent="0.25">
      <c r="A52" s="77">
        <v>44067</v>
      </c>
      <c r="B52" s="28" t="s">
        <v>125</v>
      </c>
      <c r="F52" s="22">
        <v>9.6</v>
      </c>
      <c r="G52" s="78"/>
      <c r="H52" s="78"/>
      <c r="I52" s="78"/>
      <c r="J52" s="78"/>
    </row>
    <row r="53" spans="1:10" s="28" customFormat="1" x14ac:dyDescent="0.25">
      <c r="A53" s="77">
        <v>44088</v>
      </c>
      <c r="B53" s="28" t="s">
        <v>133</v>
      </c>
      <c r="F53" s="22">
        <v>168</v>
      </c>
      <c r="G53" s="78"/>
      <c r="H53" s="78"/>
      <c r="I53" s="78"/>
      <c r="J53" s="78"/>
    </row>
    <row r="54" spans="1:10" s="28" customFormat="1" x14ac:dyDescent="0.25">
      <c r="A54" s="77">
        <v>44088</v>
      </c>
      <c r="B54" s="28" t="s">
        <v>134</v>
      </c>
      <c r="F54" s="22">
        <v>100</v>
      </c>
      <c r="G54" s="78"/>
      <c r="H54" s="78"/>
      <c r="I54" s="78"/>
      <c r="J54" s="78"/>
    </row>
    <row r="55" spans="1:10" s="28" customFormat="1" x14ac:dyDescent="0.25">
      <c r="A55" s="77">
        <v>44088</v>
      </c>
      <c r="B55" s="28" t="s">
        <v>135</v>
      </c>
      <c r="F55" s="22">
        <v>156</v>
      </c>
      <c r="G55" s="78"/>
      <c r="H55" s="78"/>
      <c r="I55" s="78"/>
      <c r="J55" s="78"/>
    </row>
    <row r="56" spans="1:10" s="28" customFormat="1" x14ac:dyDescent="0.25">
      <c r="A56" s="77">
        <v>44088</v>
      </c>
      <c r="B56" s="28" t="s">
        <v>102</v>
      </c>
      <c r="F56" s="22">
        <v>558.41</v>
      </c>
      <c r="G56" s="78"/>
      <c r="H56" s="78"/>
      <c r="I56" s="78"/>
      <c r="J56" s="78"/>
    </row>
    <row r="57" spans="1:10" s="28" customFormat="1" x14ac:dyDescent="0.25">
      <c r="A57" s="77">
        <v>44088</v>
      </c>
      <c r="B57" s="28" t="s">
        <v>82</v>
      </c>
      <c r="F57" s="22">
        <v>130.6</v>
      </c>
      <c r="G57" s="78"/>
      <c r="H57" s="78"/>
      <c r="I57" s="78"/>
      <c r="J57" s="78"/>
    </row>
    <row r="58" spans="1:10" s="28" customFormat="1" x14ac:dyDescent="0.25">
      <c r="A58" s="77">
        <v>44089</v>
      </c>
      <c r="B58" s="28" t="s">
        <v>136</v>
      </c>
      <c r="F58" s="22">
        <v>35</v>
      </c>
      <c r="G58" s="78"/>
      <c r="H58" s="78"/>
      <c r="I58" s="78"/>
      <c r="J58" s="78"/>
    </row>
    <row r="59" spans="1:10" s="28" customFormat="1" x14ac:dyDescent="0.25">
      <c r="A59" s="77"/>
      <c r="F59" s="22"/>
      <c r="G59" s="78"/>
      <c r="H59" s="78"/>
      <c r="I59" s="78"/>
      <c r="J59" s="78"/>
    </row>
    <row r="60" spans="1:10" s="28" customFormat="1" x14ac:dyDescent="0.25">
      <c r="A60" s="77"/>
      <c r="F60" s="22"/>
      <c r="G60" s="78"/>
      <c r="H60" s="78"/>
      <c r="I60" s="78"/>
      <c r="J60" s="78"/>
    </row>
    <row r="61" spans="1:10" s="7" customFormat="1" x14ac:dyDescent="0.25">
      <c r="A61" s="25"/>
      <c r="C61" s="65" t="s">
        <v>126</v>
      </c>
      <c r="D61" s="54"/>
      <c r="E61" s="54"/>
      <c r="F61" s="27">
        <f>SUM(F9:F58)</f>
        <v>31484.019999999997</v>
      </c>
      <c r="G61" s="26"/>
      <c r="H61" s="26"/>
      <c r="I61" s="26"/>
      <c r="J61" s="26"/>
    </row>
    <row r="62" spans="1:10" x14ac:dyDescent="0.25">
      <c r="C62" t="s">
        <v>127</v>
      </c>
      <c r="F62" s="6">
        <f>SUM(F45:F52)</f>
        <v>17786.329999999998</v>
      </c>
      <c r="G62" s="10"/>
      <c r="H62" s="10"/>
      <c r="I62" s="10"/>
      <c r="J62" s="10"/>
    </row>
    <row r="63" spans="1:10" s="29" customFormat="1" x14ac:dyDescent="0.25">
      <c r="A63" s="70" t="s">
        <v>41</v>
      </c>
      <c r="E63" s="45"/>
      <c r="F63" s="46"/>
      <c r="G63" s="45"/>
      <c r="H63" s="45"/>
      <c r="I63" s="45"/>
      <c r="J63" s="45"/>
    </row>
    <row r="64" spans="1:10" s="7" customFormat="1" x14ac:dyDescent="0.25">
      <c r="A64" s="25" t="s">
        <v>49</v>
      </c>
      <c r="B64" s="7" t="s">
        <v>76</v>
      </c>
      <c r="E64" s="26"/>
      <c r="F64" s="27" t="s">
        <v>78</v>
      </c>
      <c r="G64" s="24"/>
      <c r="H64" s="24"/>
      <c r="I64" s="24"/>
      <c r="J64" s="24"/>
    </row>
    <row r="65" spans="1:10" s="28" customFormat="1" x14ac:dyDescent="0.25">
      <c r="A65" s="77">
        <v>43922</v>
      </c>
      <c r="B65" s="28" t="s">
        <v>50</v>
      </c>
      <c r="E65" s="78"/>
      <c r="F65" s="22">
        <v>12790.5</v>
      </c>
      <c r="G65" s="79"/>
      <c r="H65" s="79"/>
      <c r="I65" s="79"/>
      <c r="J65" s="79"/>
    </row>
    <row r="66" spans="1:10" s="28" customFormat="1" x14ac:dyDescent="0.25">
      <c r="A66" s="77">
        <v>43927</v>
      </c>
      <c r="B66" s="28" t="s">
        <v>88</v>
      </c>
      <c r="E66" s="78"/>
      <c r="F66" s="22">
        <v>74</v>
      </c>
      <c r="G66" s="79"/>
      <c r="H66" s="79"/>
      <c r="I66" s="79"/>
      <c r="J66" s="79"/>
    </row>
    <row r="67" spans="1:10" s="28" customFormat="1" x14ac:dyDescent="0.25">
      <c r="A67" s="77">
        <v>43927</v>
      </c>
      <c r="B67" s="28" t="s">
        <v>89</v>
      </c>
      <c r="E67" s="78"/>
      <c r="F67" s="22">
        <v>20</v>
      </c>
      <c r="G67" s="79"/>
      <c r="H67" s="79"/>
      <c r="I67" s="79"/>
      <c r="J67" s="79"/>
    </row>
    <row r="68" spans="1:10" s="28" customFormat="1" x14ac:dyDescent="0.25">
      <c r="A68" s="77">
        <v>43957</v>
      </c>
      <c r="B68" s="28" t="s">
        <v>88</v>
      </c>
      <c r="E68" s="78"/>
      <c r="F68" s="22">
        <v>74</v>
      </c>
      <c r="G68" s="79"/>
      <c r="H68" s="79"/>
      <c r="I68" s="79"/>
      <c r="J68" s="79"/>
    </row>
    <row r="69" spans="1:10" s="28" customFormat="1" x14ac:dyDescent="0.25">
      <c r="A69" s="77">
        <v>43988</v>
      </c>
      <c r="B69" s="28" t="s">
        <v>88</v>
      </c>
      <c r="E69" s="78"/>
      <c r="F69" s="22">
        <v>74</v>
      </c>
      <c r="G69" s="79"/>
      <c r="H69" s="79"/>
      <c r="I69" s="79"/>
      <c r="J69" s="79"/>
    </row>
    <row r="70" spans="1:10" s="28" customFormat="1" x14ac:dyDescent="0.25">
      <c r="A70" s="77">
        <v>44018</v>
      </c>
      <c r="B70" s="28" t="s">
        <v>88</v>
      </c>
      <c r="E70" s="78"/>
      <c r="F70" s="22">
        <v>75.03</v>
      </c>
      <c r="G70" s="79"/>
      <c r="H70" s="79"/>
      <c r="I70" s="79"/>
      <c r="J70" s="79"/>
    </row>
    <row r="71" spans="1:10" s="28" customFormat="1" x14ac:dyDescent="0.25">
      <c r="A71" s="77">
        <v>44082</v>
      </c>
      <c r="B71" s="28" t="s">
        <v>137</v>
      </c>
      <c r="E71" s="78"/>
      <c r="F71" s="22">
        <v>74.959999999999994</v>
      </c>
      <c r="G71" s="79"/>
      <c r="H71" s="79"/>
      <c r="I71" s="79"/>
      <c r="J71" s="79"/>
    </row>
    <row r="72" spans="1:10" s="28" customFormat="1" x14ac:dyDescent="0.25">
      <c r="A72" s="77">
        <v>44082</v>
      </c>
      <c r="B72" s="28" t="s">
        <v>139</v>
      </c>
      <c r="E72" s="78"/>
      <c r="F72" s="22">
        <v>200</v>
      </c>
      <c r="G72" s="79"/>
      <c r="H72" s="79"/>
      <c r="I72" s="79"/>
      <c r="J72" s="79"/>
    </row>
    <row r="73" spans="1:10" s="28" customFormat="1" x14ac:dyDescent="0.25">
      <c r="A73" s="77">
        <v>44082</v>
      </c>
      <c r="B73" s="28" t="s">
        <v>88</v>
      </c>
      <c r="E73" s="78"/>
      <c r="F73" s="22">
        <v>74.959999999999994</v>
      </c>
      <c r="G73" s="79"/>
      <c r="H73" s="79"/>
      <c r="I73" s="79"/>
      <c r="J73" s="79"/>
    </row>
    <row r="74" spans="1:10" s="28" customFormat="1" x14ac:dyDescent="0.25">
      <c r="A74" s="77">
        <v>44083</v>
      </c>
      <c r="B74" s="28" t="s">
        <v>138</v>
      </c>
      <c r="E74" s="78"/>
      <c r="F74" s="22">
        <v>110.34</v>
      </c>
      <c r="G74" s="79"/>
      <c r="H74" s="79"/>
      <c r="I74" s="79"/>
      <c r="J74" s="79"/>
    </row>
    <row r="75" spans="1:10" s="28" customFormat="1" x14ac:dyDescent="0.25">
      <c r="A75" s="77">
        <v>44085</v>
      </c>
      <c r="B75" s="28" t="s">
        <v>50</v>
      </c>
      <c r="E75" s="78"/>
      <c r="F75" s="22">
        <v>12790.5</v>
      </c>
      <c r="G75" s="79"/>
      <c r="H75" s="79"/>
      <c r="I75" s="79"/>
      <c r="J75" s="79"/>
    </row>
    <row r="76" spans="1:10" s="28" customFormat="1" x14ac:dyDescent="0.25">
      <c r="A76" s="77">
        <v>44097</v>
      </c>
      <c r="B76" s="28" t="s">
        <v>140</v>
      </c>
      <c r="E76" s="78"/>
      <c r="F76" s="22">
        <v>5</v>
      </c>
      <c r="G76" s="79"/>
      <c r="H76" s="79"/>
      <c r="I76" s="79"/>
      <c r="J76" s="79"/>
    </row>
    <row r="77" spans="1:10" s="28" customFormat="1" x14ac:dyDescent="0.25">
      <c r="A77" s="77"/>
      <c r="E77" s="78"/>
      <c r="F77" s="22"/>
      <c r="G77" s="79"/>
      <c r="H77" s="79"/>
      <c r="I77" s="79"/>
      <c r="J77" s="79"/>
    </row>
    <row r="78" spans="1:10" s="28" customFormat="1" x14ac:dyDescent="0.25">
      <c r="A78" s="77"/>
      <c r="E78" s="78"/>
      <c r="F78" s="22"/>
      <c r="G78" s="79"/>
      <c r="H78" s="79"/>
      <c r="I78" s="79"/>
      <c r="J78" s="79"/>
    </row>
    <row r="79" spans="1:10" s="28" customFormat="1" x14ac:dyDescent="0.25">
      <c r="A79" s="77"/>
      <c r="C79" s="28" t="s">
        <v>42</v>
      </c>
      <c r="F79" s="22">
        <f>SUM(F71:F76)</f>
        <v>13255.76</v>
      </c>
      <c r="G79" s="95"/>
      <c r="H79" s="95"/>
      <c r="I79" s="95"/>
      <c r="J79" s="95"/>
    </row>
    <row r="80" spans="1:10" s="7" customFormat="1" x14ac:dyDescent="0.25">
      <c r="A80" s="25"/>
      <c r="C80" s="7" t="s">
        <v>128</v>
      </c>
      <c r="F80" s="27">
        <f>SUM(F65:F78)</f>
        <v>26363.29</v>
      </c>
      <c r="G80" s="56"/>
      <c r="I80" s="56"/>
      <c r="J80" s="56"/>
    </row>
    <row r="81" spans="1:10" x14ac:dyDescent="0.25">
      <c r="B81" s="13"/>
      <c r="D81" s="14"/>
      <c r="E81" s="15"/>
      <c r="F81" s="16"/>
      <c r="G81" s="5"/>
      <c r="I81" s="5"/>
      <c r="J81" s="5"/>
    </row>
    <row r="82" spans="1:10" x14ac:dyDescent="0.25">
      <c r="A82" s="3"/>
      <c r="G82" s="15"/>
      <c r="H82" s="17"/>
      <c r="I82" s="17"/>
      <c r="J82" s="17"/>
    </row>
    <row r="83" spans="1:10" x14ac:dyDescent="0.25">
      <c r="A83" s="3"/>
      <c r="G83" s="15"/>
      <c r="H83" s="18"/>
      <c r="J83" s="17"/>
    </row>
    <row r="84" spans="1:10" s="30" customFormat="1" x14ac:dyDescent="0.25">
      <c r="A84" s="71" t="s">
        <v>131</v>
      </c>
      <c r="B84" s="48"/>
      <c r="C84" s="48"/>
      <c r="D84" s="48"/>
      <c r="E84" s="48"/>
      <c r="F84" s="49">
        <f>SUM(F5-F61+F80)</f>
        <v>42407.820000000007</v>
      </c>
      <c r="G84" s="50"/>
      <c r="H84" s="51"/>
      <c r="J84" s="52"/>
    </row>
    <row r="85" spans="1:10" x14ac:dyDescent="0.25">
      <c r="A85" s="72"/>
      <c r="B85" s="2"/>
      <c r="C85" s="2"/>
      <c r="D85" s="2"/>
      <c r="H85" s="10"/>
      <c r="I85" s="10"/>
      <c r="J85" s="10"/>
    </row>
    <row r="86" spans="1:10" s="29" customFormat="1" x14ac:dyDescent="0.25">
      <c r="A86" s="70" t="s">
        <v>43</v>
      </c>
      <c r="C86" s="53"/>
      <c r="F86" s="34"/>
      <c r="H86" s="45"/>
      <c r="I86" s="45"/>
      <c r="J86" s="45"/>
    </row>
    <row r="87" spans="1:10" x14ac:dyDescent="0.25">
      <c r="B87" s="19"/>
      <c r="H87" s="10"/>
      <c r="I87" s="10"/>
      <c r="J87" s="10"/>
    </row>
    <row r="88" spans="1:10" x14ac:dyDescent="0.25">
      <c r="B88" s="19"/>
      <c r="H88" s="10"/>
      <c r="I88" s="10"/>
      <c r="J88" s="10"/>
    </row>
    <row r="89" spans="1:10" x14ac:dyDescent="0.25">
      <c r="H89" s="12"/>
      <c r="I89" s="10"/>
      <c r="J89" s="10"/>
    </row>
    <row r="90" spans="1:10" x14ac:dyDescent="0.25">
      <c r="H90" s="12"/>
      <c r="I90" s="10"/>
      <c r="J90" s="10"/>
    </row>
    <row r="91" spans="1:10" x14ac:dyDescent="0.25">
      <c r="H91" s="12"/>
      <c r="I91" s="10"/>
      <c r="J91" s="10"/>
    </row>
    <row r="92" spans="1:10" x14ac:dyDescent="0.25">
      <c r="H92" s="12"/>
      <c r="I92" s="10"/>
      <c r="J92" s="10"/>
    </row>
    <row r="93" spans="1:10" s="7" customFormat="1" x14ac:dyDescent="0.25">
      <c r="A93" s="25"/>
      <c r="C93" s="27"/>
      <c r="E93" s="7" t="s">
        <v>44</v>
      </c>
      <c r="F93" s="27">
        <f>SUM(F87:F92)</f>
        <v>0</v>
      </c>
      <c r="H93" s="55"/>
      <c r="I93" s="26"/>
      <c r="J93" s="26"/>
    </row>
    <row r="94" spans="1:10" s="57" customFormat="1" x14ac:dyDescent="0.25">
      <c r="A94" s="73"/>
      <c r="C94" s="58"/>
      <c r="E94" s="57" t="s">
        <v>45</v>
      </c>
      <c r="F94" s="58">
        <f>SUM(F84-F93)</f>
        <v>42407.820000000007</v>
      </c>
      <c r="H94" s="59"/>
      <c r="I94" s="60"/>
      <c r="J94" s="60"/>
    </row>
    <row r="95" spans="1:10" s="29" customFormat="1" x14ac:dyDescent="0.25">
      <c r="A95" s="74" t="s">
        <v>46</v>
      </c>
      <c r="F95" s="34"/>
      <c r="H95" s="45"/>
    </row>
    <row r="96" spans="1:10" x14ac:dyDescent="0.25">
      <c r="H96" s="10"/>
    </row>
    <row r="97" spans="1:8" x14ac:dyDescent="0.25">
      <c r="A97" s="3" t="s">
        <v>79</v>
      </c>
      <c r="B97" s="2"/>
      <c r="C97" s="2"/>
      <c r="D97" s="2"/>
      <c r="E97" s="20"/>
      <c r="F97" s="9">
        <f>SUM(F5)</f>
        <v>47528.55</v>
      </c>
      <c r="H97" s="10"/>
    </row>
    <row r="98" spans="1:8" x14ac:dyDescent="0.25">
      <c r="A98" s="3" t="s">
        <v>47</v>
      </c>
      <c r="B98" s="2"/>
      <c r="C98" s="2"/>
      <c r="D98" s="2"/>
      <c r="E98" s="2"/>
      <c r="F98" s="6">
        <f>SUM(F80)</f>
        <v>26363.29</v>
      </c>
    </row>
    <row r="99" spans="1:8" x14ac:dyDescent="0.25">
      <c r="A99" s="3" t="s">
        <v>48</v>
      </c>
      <c r="B99" s="2"/>
      <c r="C99" s="2"/>
      <c r="D99" s="2"/>
      <c r="E99" s="2"/>
      <c r="F99" s="22">
        <f>SUM(F61)</f>
        <v>31484.019999999997</v>
      </c>
      <c r="H99" s="4"/>
    </row>
    <row r="100" spans="1:8" x14ac:dyDescent="0.25">
      <c r="A100" s="3"/>
      <c r="B100" s="2"/>
      <c r="C100" s="2"/>
      <c r="D100" s="2"/>
      <c r="E100" s="2"/>
      <c r="F100" s="8"/>
    </row>
    <row r="101" spans="1:8" s="43" customFormat="1" x14ac:dyDescent="0.25">
      <c r="A101" s="63" t="s">
        <v>132</v>
      </c>
      <c r="B101" s="62"/>
      <c r="C101" s="63"/>
      <c r="F101" s="64">
        <f>SUM(F97+F98-F99)</f>
        <v>42407.82</v>
      </c>
    </row>
    <row r="103" spans="1:8" s="39" customFormat="1" x14ac:dyDescent="0.25">
      <c r="A103" s="75" t="s">
        <v>55</v>
      </c>
      <c r="B103" s="68"/>
      <c r="C103" s="40"/>
      <c r="D103" s="40"/>
      <c r="F103" s="66"/>
    </row>
    <row r="104" spans="1:8" x14ac:dyDescent="0.25">
      <c r="A104" s="76"/>
      <c r="B104" s="10"/>
    </row>
    <row r="105" spans="1:8" s="28" customFormat="1" x14ac:dyDescent="0.25">
      <c r="A105" s="13" t="s">
        <v>95</v>
      </c>
      <c r="B105" s="89">
        <v>1434.67</v>
      </c>
      <c r="C105"/>
      <c r="F105" s="22"/>
    </row>
    <row r="106" spans="1:8" x14ac:dyDescent="0.25">
      <c r="A106" s="13" t="s">
        <v>96</v>
      </c>
      <c r="B106" s="6">
        <v>-13560.7</v>
      </c>
      <c r="C106" t="s">
        <v>97</v>
      </c>
    </row>
    <row r="107" spans="1:8" x14ac:dyDescent="0.25">
      <c r="A107" s="13" t="s">
        <v>29</v>
      </c>
      <c r="B107" s="6">
        <v>931.62</v>
      </c>
    </row>
    <row r="108" spans="1:8" x14ac:dyDescent="0.25">
      <c r="A108" s="13" t="s">
        <v>61</v>
      </c>
      <c r="B108" s="6">
        <v>20496.73</v>
      </c>
      <c r="C108" t="s">
        <v>129</v>
      </c>
    </row>
    <row r="109" spans="1:8" x14ac:dyDescent="0.25">
      <c r="A109" s="13" t="s">
        <v>93</v>
      </c>
      <c r="B109" s="6">
        <v>0</v>
      </c>
      <c r="C109" t="s">
        <v>120</v>
      </c>
    </row>
    <row r="110" spans="1:8" x14ac:dyDescent="0.25">
      <c r="A110" s="13" t="s">
        <v>58</v>
      </c>
      <c r="B110" s="6">
        <v>1000</v>
      </c>
    </row>
    <row r="111" spans="1:8" x14ac:dyDescent="0.25">
      <c r="A111" s="96" t="s">
        <v>141</v>
      </c>
      <c r="B111" s="6"/>
    </row>
    <row r="112" spans="1:8" x14ac:dyDescent="0.25">
      <c r="B112" s="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 Profile</vt:lpstr>
      <vt:lpstr>Expenditure Other</vt:lpstr>
      <vt:lpstr>Bank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Tetsworth PC</dc:creator>
  <cp:lastModifiedBy>Tetsworth PC</cp:lastModifiedBy>
  <cp:lastPrinted>2019-10-08T17:32:15Z</cp:lastPrinted>
  <dcterms:created xsi:type="dcterms:W3CDTF">2018-04-30T13:55:37Z</dcterms:created>
  <dcterms:modified xsi:type="dcterms:W3CDTF">2020-09-28T17:51:07Z</dcterms:modified>
</cp:coreProperties>
</file>